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MES DE JULIO COMPRAS\MES DE JULIO COMPRAS\"/>
    </mc:Choice>
  </mc:AlternateContent>
  <bookViews>
    <workbookView xWindow="0" yWindow="0" windowWidth="20490" windowHeight="7650" tabRatio="602" activeTab="10"/>
  </bookViews>
  <sheets>
    <sheet name="2010" sheetId="59" r:id="rId1"/>
    <sheet name="2011" sheetId="58" r:id="rId2"/>
    <sheet name="2012" sheetId="57" r:id="rId3"/>
    <sheet name="2013" sheetId="42" r:id="rId4"/>
    <sheet name="2014" sheetId="67" r:id="rId5"/>
    <sheet name="2015" sheetId="69" r:id="rId6"/>
    <sheet name="2016" sheetId="73" r:id="rId7"/>
    <sheet name="2017" sheetId="75" r:id="rId8"/>
    <sheet name="2018" sheetId="80" r:id="rId9"/>
    <sheet name="2019" sheetId="82" r:id="rId10"/>
    <sheet name="2020" sheetId="83" r:id="rId11"/>
  </sheets>
  <definedNames>
    <definedName name="_xlnm._FilterDatabase" localSheetId="0" hidden="1">'2010'!$A$17:$Y$374</definedName>
    <definedName name="_xlnm._FilterDatabase" localSheetId="1" hidden="1">'2011'!$A$17:$Y$271</definedName>
    <definedName name="_xlnm._FilterDatabase" localSheetId="2" hidden="1">'2012'!$A$16:$Y$314</definedName>
    <definedName name="_xlnm._FilterDatabase" localSheetId="3" hidden="1">'2013'!$A$17:$P$359</definedName>
    <definedName name="_xlnm._FilterDatabase" localSheetId="4" hidden="1">'2014'!$A$12:$P$327</definedName>
    <definedName name="_xlnm._FilterDatabase" localSheetId="5" hidden="1">'2015'!$A$8:$Q$379</definedName>
    <definedName name="_xlnm._FilterDatabase" localSheetId="6" hidden="1">'2016'!$A$14:$T$269</definedName>
    <definedName name="_xlnm._FilterDatabase" localSheetId="7" hidden="1">'2017'!$A$14:$S$14</definedName>
    <definedName name="_xlnm._FilterDatabase" localSheetId="8" hidden="1">'2018'!$A$16:$S$241</definedName>
    <definedName name="_xlnm._FilterDatabase" localSheetId="9" hidden="1">'2019'!$A$13:$S$278</definedName>
    <definedName name="_xlnm._FilterDatabase" localSheetId="10" hidden="1">'2020'!$A$7:$S$67</definedName>
    <definedName name="_xlnm.Print_Area" localSheetId="0">'2010'!$A$1:$O$438</definedName>
    <definedName name="_xlnm.Print_Area" localSheetId="1">'2011'!$A$1:$O$413</definedName>
    <definedName name="_xlnm.Print_Area" localSheetId="2">'2012'!$A$1:$P$340</definedName>
    <definedName name="_xlnm.Print_Area" localSheetId="3">'2013'!$A$1:$P$446</definedName>
    <definedName name="_xlnm.Print_Area" localSheetId="4">'2014'!$A$1:$Q$327</definedName>
    <definedName name="_xlnm.Print_Area" localSheetId="5">'2015'!$A$1:$Q$379</definedName>
    <definedName name="_xlnm.Print_Area" localSheetId="6">'2016'!$A$1:$R$271</definedName>
    <definedName name="_xlnm.Print_Area" localSheetId="7">'2017'!$A$1:$S$243</definedName>
    <definedName name="_xlnm.Print_Area" localSheetId="8">'2018'!$A$1:$S$268</definedName>
    <definedName name="_xlnm.Print_Area" localSheetId="9">'2019'!$A$1:$S$284</definedName>
    <definedName name="_xlnm.Print_Area" localSheetId="10">'2020'!$A$1:$S$140</definedName>
    <definedName name="_xlnm.Print_Titles" localSheetId="0">'2010'!$1:$14</definedName>
    <definedName name="_xlnm.Print_Titles" localSheetId="1">'2011'!$1:$14</definedName>
    <definedName name="_xlnm.Print_Titles" localSheetId="2">'2012'!$1:$13</definedName>
    <definedName name="_xlnm.Print_Titles" localSheetId="3">'2013'!$1:$14</definedName>
    <definedName name="_xlnm.Print_Titles" localSheetId="9">'2019'!$13:$14</definedName>
  </definedNames>
  <calcPr calcId="162913"/>
</workbook>
</file>

<file path=xl/calcChain.xml><?xml version="1.0" encoding="utf-8"?>
<calcChain xmlns="http://schemas.openxmlformats.org/spreadsheetml/2006/main">
  <c r="F284" i="82" l="1"/>
  <c r="F65" i="82"/>
  <c r="F18" i="82"/>
  <c r="F138" i="83"/>
  <c r="F20" i="75" l="1"/>
  <c r="F267" i="80" l="1"/>
  <c r="F42" i="80" l="1"/>
  <c r="F41" i="80"/>
  <c r="F33" i="80"/>
  <c r="F32" i="80"/>
  <c r="F22" i="80" l="1"/>
  <c r="F21" i="80"/>
  <c r="F107" i="75" l="1"/>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36" i="59" l="1"/>
  <c r="D435" i="59"/>
  <c r="D333" i="59"/>
  <c r="D311" i="59"/>
  <c r="D270" i="59"/>
  <c r="D250" i="59"/>
  <c r="D223" i="59"/>
  <c r="D222" i="59"/>
  <c r="D135" i="59"/>
  <c r="D74" i="59"/>
  <c r="D19" i="59"/>
  <c r="D18" i="59"/>
  <c r="D412" i="58"/>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<sst xmlns="http://schemas.openxmlformats.org/spreadsheetml/2006/main" count="24172" uniqueCount="9104">
  <si>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</si>
  <si>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</si>
  <si>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</si>
  <si>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</si>
  <si>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</si>
  <si>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</si>
  <si>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</si>
  <si>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</si>
  <si>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</si>
  <si>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</si>
  <si>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</si>
  <si>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</si>
  <si>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</si>
  <si>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</si>
  <si>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</si>
  <si>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</si>
  <si>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</si>
  <si>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</si>
  <si>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</si>
  <si>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</si>
  <si>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</si>
  <si>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</si>
  <si>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</si>
  <si>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</si>
  <si>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</si>
  <si>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</si>
  <si>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</si>
  <si>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</si>
  <si>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</si>
  <si>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</si>
  <si>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</si>
  <si>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</si>
  <si>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</si>
  <si>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</si>
  <si>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</si>
  <si>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</si>
  <si>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</si>
  <si>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</si>
  <si>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</si>
  <si>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</si>
  <si>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</si>
  <si>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</si>
  <si>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</si>
  <si>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</si>
  <si>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</si>
  <si>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</si>
  <si>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</si>
  <si>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</si>
  <si>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</si>
  <si>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</si>
  <si>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</si>
  <si>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</si>
  <si>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</si>
  <si>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</si>
  <si>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</si>
  <si>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</si>
  <si>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</si>
  <si>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</si>
  <si>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</si>
  <si>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</si>
  <si>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</si>
  <si>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</si>
  <si>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</si>
  <si>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</si>
  <si>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</si>
  <si>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</si>
  <si>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</si>
  <si>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</si>
  <si>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</si>
  <si>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</si>
  <si>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</si>
  <si>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</si>
  <si>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</si>
  <si>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</si>
  <si>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</si>
  <si>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</si>
  <si>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</si>
  <si>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</si>
  <si>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</si>
  <si>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</si>
  <si>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</si>
  <si>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</si>
  <si>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</si>
  <si>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</si>
  <si>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</si>
  <si>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</si>
  <si>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</si>
  <si>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</si>
  <si>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</si>
  <si>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</si>
  <si>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</si>
  <si>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</si>
  <si>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</si>
  <si>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</si>
  <si>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</si>
  <si>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</si>
  <si>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</si>
  <si>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</si>
  <si>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</si>
  <si>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</si>
  <si>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</si>
  <si>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</si>
  <si>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</si>
  <si>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</si>
  <si>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</si>
  <si>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</si>
  <si>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</si>
  <si>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</si>
  <si>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</si>
  <si>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</si>
  <si>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</si>
  <si>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</si>
  <si>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</si>
  <si>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</si>
  <si>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</si>
  <si>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</si>
  <si>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</si>
  <si>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</si>
  <si>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</si>
  <si>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</si>
  <si>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</si>
  <si>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</si>
  <si>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</si>
  <si>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</si>
  <si>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</si>
  <si>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</si>
  <si>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</si>
  <si>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</si>
  <si>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</si>
  <si>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</si>
  <si>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</si>
  <si>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</si>
  <si>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</si>
  <si>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</si>
  <si>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</si>
  <si>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</si>
  <si>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</si>
  <si>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</si>
  <si>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</si>
  <si>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</si>
  <si>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</si>
  <si>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</si>
  <si>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</si>
  <si>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</si>
  <si>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</si>
  <si>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</si>
  <si>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</si>
  <si>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</si>
  <si>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</si>
  <si>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</si>
  <si>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</si>
  <si>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</si>
  <si>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</si>
  <si>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</si>
  <si>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</si>
  <si>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</si>
  <si>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</si>
  <si>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</si>
  <si>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</si>
  <si>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</si>
  <si>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</si>
  <si>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</si>
  <si>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</si>
  <si>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</si>
  <si>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</si>
  <si>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</si>
  <si>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</si>
  <si>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</si>
  <si>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</si>
  <si>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</si>
  <si>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</si>
  <si>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</si>
  <si>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</si>
  <si>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</si>
  <si>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</si>
  <si>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</si>
  <si>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</si>
  <si>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</si>
  <si>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</si>
  <si>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</si>
  <si>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</si>
  <si>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</si>
  <si>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</si>
  <si>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</si>
  <si>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</si>
  <si>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</si>
  <si>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</si>
  <si>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</si>
  <si>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</si>
  <si>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</si>
  <si>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</si>
  <si>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</si>
  <si>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</si>
  <si>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</si>
  <si>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</si>
  <si>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</si>
  <si>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</si>
  <si>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</si>
  <si>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</si>
  <si>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</si>
  <si>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</si>
  <si>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</si>
  <si>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</si>
  <si>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</si>
  <si>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</si>
  <si>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</si>
  <si>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</si>
  <si>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</si>
  <si>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</si>
  <si>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</si>
  <si>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</si>
  <si>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</si>
  <si>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</si>
  <si>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</si>
  <si>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</si>
  <si>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</si>
  <si>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</si>
  <si>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</si>
  <si>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</si>
  <si>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</si>
  <si>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</si>
  <si>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</si>
  <si>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</si>
  <si>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</si>
  <si>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</si>
  <si>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</si>
  <si>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</si>
  <si>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</si>
  <si>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</si>
  <si>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</si>
  <si>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</si>
  <si>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</si>
  <si>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</si>
  <si>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</si>
  <si>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</si>
  <si>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</si>
  <si>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</si>
  <si>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</si>
  <si>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</si>
  <si>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</si>
  <si>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</si>
  <si>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</si>
  <si>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</si>
  <si>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</si>
  <si>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</si>
  <si>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</si>
  <si>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</si>
  <si>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</si>
  <si>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</si>
  <si>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</si>
  <si>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</si>
  <si>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</si>
  <si>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</si>
  <si>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</si>
  <si>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</si>
  <si>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</si>
  <si>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</si>
  <si>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</si>
  <si>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</si>
  <si>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</si>
  <si>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</si>
  <si>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</si>
  <si>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</si>
  <si>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</si>
  <si>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</si>
  <si>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</si>
  <si>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</si>
  <si>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</si>
  <si>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</si>
  <si>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</si>
  <si>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</si>
  <si>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</si>
  <si>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</si>
  <si>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</si>
  <si>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</si>
  <si>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</si>
  <si>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</si>
  <si>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</si>
  <si>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</si>
  <si>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</si>
  <si>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</si>
  <si>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</si>
  <si>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</si>
  <si>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</si>
  <si>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</si>
  <si>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</si>
  <si>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</si>
  <si>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</si>
  <si>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</si>
  <si>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</si>
  <si>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</si>
  <si>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</si>
  <si>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</si>
  <si>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</si>
  <si>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</si>
  <si>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</si>
  <si>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</si>
  <si>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</si>
  <si>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</si>
  <si>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</si>
  <si>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</si>
  <si>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</si>
  <si>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</si>
  <si>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</si>
  <si>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</si>
  <si>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</si>
  <si>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</si>
  <si>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</si>
  <si>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</si>
  <si>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</si>
  <si>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</si>
  <si>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</si>
  <si>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</si>
  <si>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</si>
  <si>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</si>
  <si>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</si>
  <si>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</si>
  <si>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</si>
  <si>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</si>
  <si>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</si>
  <si>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</si>
  <si>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</si>
  <si>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</si>
  <si>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</si>
  <si>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</si>
  <si>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</si>
  <si>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</si>
  <si>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</si>
  <si>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</si>
  <si>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</si>
  <si>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</si>
  <si>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</si>
  <si>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</si>
  <si>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</si>
  <si>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</si>
  <si>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</si>
  <si>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</si>
  <si>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</si>
  <si>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</si>
  <si>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</si>
  <si>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</si>
  <si>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</si>
  <si>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</si>
  <si>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</si>
  <si>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</si>
  <si>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</si>
  <si>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</si>
  <si>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</si>
  <si>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</si>
  <si>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</si>
  <si>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</si>
  <si>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</si>
  <si>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</si>
  <si>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</si>
  <si>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</si>
  <si>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</si>
  <si>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</si>
  <si>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</si>
  <si>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</si>
  <si>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</si>
  <si>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</si>
  <si>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</si>
  <si>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</si>
  <si>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</si>
  <si>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</si>
  <si>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</si>
  <si>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</si>
  <si>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</si>
  <si>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</si>
  <si>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</si>
  <si>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</si>
  <si>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</si>
  <si>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</si>
  <si>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</si>
  <si>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</si>
  <si>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</si>
  <si>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</si>
  <si>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</si>
  <si>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</si>
  <si>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</si>
  <si>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</si>
  <si>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</si>
  <si>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</si>
  <si>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</si>
  <si>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</si>
  <si>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</si>
  <si>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</si>
  <si>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</si>
  <si>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</si>
  <si>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</si>
  <si>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</si>
  <si>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</si>
  <si>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</si>
  <si>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</si>
  <si>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</si>
  <si>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</si>
  <si>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</si>
  <si>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</si>
  <si>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</si>
  <si>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</si>
  <si>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</si>
  <si>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</si>
  <si>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</si>
  <si>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</si>
  <si>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</si>
  <si>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</si>
  <si>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</si>
  <si>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</si>
  <si>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</si>
  <si>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</si>
  <si>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</si>
  <si>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</si>
  <si>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</si>
  <si>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</si>
  <si>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</si>
  <si>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</si>
  <si>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</si>
  <si>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</si>
  <si>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</si>
  <si>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</si>
  <si>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</si>
  <si>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</si>
  <si>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</si>
  <si>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</si>
  <si>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</si>
  <si>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</si>
  <si>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</si>
  <si>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</si>
  <si>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</si>
  <si>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</si>
  <si>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</si>
  <si>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</si>
  <si>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</si>
  <si>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</si>
  <si>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</si>
  <si>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</si>
  <si>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</si>
  <si>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</si>
  <si>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</si>
  <si>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</si>
  <si>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E-BUSINESS DISRIBUTION DE EL SALVADOR, S.A DE C.V.</t>
  </si>
  <si>
    <t>EDITORIAL ALTAMIRANO MADRIZ,S.A</t>
  </si>
  <si>
    <t>COLATINO DE R.L.</t>
  </si>
  <si>
    <t>DUTRIZ HERMANOS, S.A DE C.V.</t>
  </si>
  <si>
    <t>T S INGENIEROS, S.A DE C.V.</t>
  </si>
  <si>
    <t xml:space="preserve">EDITORA EL MUNDO, S.A </t>
  </si>
  <si>
    <t>CONTRATACIONES EMPRESARIALES,S.A DE C.V.</t>
  </si>
  <si>
    <t>TELEFONICA MOVIL EL SALVADOR,S.A DE C.V.</t>
  </si>
  <si>
    <t>JUAN DANUEL UMAÑA DOMINGUES/ NEGOCIOS DIVERSOS</t>
  </si>
  <si>
    <t>NORMA BEATRIZ SOSA AGUILAR/ DISTRIBUIDORA INDUSTRIAL</t>
  </si>
  <si>
    <t>MARIA GUILLERMINA AGUILAR JOVEL/ PURIFASA</t>
  </si>
  <si>
    <t>PRODIVSA, S.A DE C.V.</t>
  </si>
  <si>
    <t>RICARDO ERNESTO YUDICE VIAUD</t>
  </si>
  <si>
    <t>EQOS, S.A DE C.V.</t>
  </si>
  <si>
    <t>CLINICAS CANDRAY, S.A DE C.V.</t>
  </si>
  <si>
    <t>GASTROENTEROLOGOS ASOCIADOS, S.A DE C.V.</t>
  </si>
  <si>
    <t>REALTIVE,S.A DE C.V.</t>
  </si>
  <si>
    <t>JOSE PEDRO PALACIO</t>
  </si>
  <si>
    <t>URED, S.A DE C.V.</t>
  </si>
  <si>
    <t>CENTRO AUDIOLOGICO MEDICO,S.A DE C.V.</t>
  </si>
  <si>
    <t xml:space="preserve">CONSUELO DE JESUS OSORIO DE MORA </t>
  </si>
  <si>
    <t>BIO TEST, S.A DE C.V.</t>
  </si>
  <si>
    <t>CAMARA AGROPECUARIA Y AGROINDUSTRIAL DE EL SALVADOR</t>
  </si>
  <si>
    <t>ALMACENES VIDRI,S.A DE C.V.</t>
  </si>
  <si>
    <t>PAPELERA SANREY,S.A DE C.V.</t>
  </si>
  <si>
    <t>LIBRERÍA CERVANTES,S.A DE C.V.</t>
  </si>
  <si>
    <t>BUSINESS CENTER. S.A. DE C.V.</t>
  </si>
  <si>
    <t xml:space="preserve">DOCUMENTOS Y DIGITALES DE EL SALVADOR </t>
  </si>
  <si>
    <t>RUDY ISAAC DIAZ MARTINEZ</t>
  </si>
  <si>
    <t>LOURDES ELIZABETH MORALES DE CABRERA</t>
  </si>
  <si>
    <t>SERVICIOS SANITARIOS, S.A DE C.V.</t>
  </si>
  <si>
    <t>MARIO ALBERTO LANDOS, S.A DE C.V.</t>
  </si>
  <si>
    <t>CARLOS ALFREDO LOPEZ GUZMAN</t>
  </si>
  <si>
    <t>RADIODIFUSORAS, ASOCIADAS, S.A. DE C.V.</t>
  </si>
  <si>
    <t>YSU RADIO CADENA, S.A. DE C.V.</t>
  </si>
  <si>
    <t>ASOCIACION AGAPE DE EL SALVADOR</t>
  </si>
  <si>
    <t>FONDO DE ACTIVIDADES ESPECIALES DE RADIO CADENA CUSCATLAN</t>
  </si>
  <si>
    <t>ASOCIACION DE RADIOS Y PROGRAMAS PARTICIPATIVOS DE EL SALVADOR</t>
  </si>
  <si>
    <t>RADIO CHALATENANGO, S.A. DE C.V.</t>
  </si>
  <si>
    <t>RADIO CADENA YSKL, S.A. DE C.,V.</t>
  </si>
  <si>
    <t>SISTEMA DE SEGURIDAD Y LIMPIEZA, S.A. DE C.V.</t>
  </si>
  <si>
    <t>DPG, S.A DE C.V.</t>
  </si>
  <si>
    <t>ADA ROSIBEL MUÑOZ VALLADARES</t>
  </si>
  <si>
    <t>HERNAN ALFREDO JACO HIDALGO</t>
  </si>
  <si>
    <t>CARLOS EDGARDO ESCOBAR QUINTANLLA</t>
  </si>
  <si>
    <t>VICTOR MANUEL CENTENO MARAVILLA</t>
  </si>
  <si>
    <t>MARIO ALEXANDER BERMUDEZ RODRIGUEZ</t>
  </si>
  <si>
    <t>ROBERTO ANTONIO ALAS MEJIA</t>
  </si>
  <si>
    <t>RICARDO ANTONIO ALVARENGA QUEZADA</t>
  </si>
  <si>
    <t>PABLO DAVID MIRALDA MARTINEZ</t>
  </si>
  <si>
    <t>REINA GUADALUPE ERICKA LOPEZ TORRES</t>
  </si>
  <si>
    <t>ROBERTO LOPEZ AGUILAR</t>
  </si>
  <si>
    <t>GERMAN REYMALDO RIVAS FLORES</t>
  </si>
  <si>
    <t>RICARDO JOAQUIN PERALTA VILLALTA</t>
  </si>
  <si>
    <t>VICTOR JACINTO COLOCHO PALACIOS</t>
  </si>
  <si>
    <t>ROLANDO DOMINGUEZ PARADA H.</t>
  </si>
  <si>
    <t>MARIO RENE TEVEZ</t>
  </si>
  <si>
    <t>FEDERICO RAFAEL LOPEZ BELTRAN</t>
  </si>
  <si>
    <t>JOSE MAURICIO ALFARO MONGE</t>
  </si>
  <si>
    <t>GUILLERMO ARTURO CANALES TABLAS</t>
  </si>
  <si>
    <t>JUAN BAUTISTA CABALLERO SIBRIAN</t>
  </si>
  <si>
    <t>RAULALEXANDER HERNANDEZ NAJARRO</t>
  </si>
  <si>
    <t>ANA MARISOL DOMINGUEZ CACERES</t>
  </si>
  <si>
    <t>JOAQUIN ORELLANA CORTEZ</t>
  </si>
  <si>
    <t>MANUEL UBERTO MEJIA PEÑA</t>
  </si>
  <si>
    <t>CARLOS HECTOR ACEVEDO OLIVA</t>
  </si>
  <si>
    <t>ROBERTO CARLOS GRACIAS CARRILLO</t>
  </si>
  <si>
    <t>DELMA GUADALUPE LOPEZ DE SALAZAR</t>
  </si>
  <si>
    <t>JEANNIE MARGARITA SANCHEZ LOPEZ</t>
  </si>
  <si>
    <t>ELSY ELIZABETH CABRERA DE LANGENEGGER</t>
  </si>
  <si>
    <t>GERARDO ERNESTO CUENCA MORALES</t>
  </si>
  <si>
    <t>EARL LYTZ OSEGUEDA VEGA</t>
  </si>
  <si>
    <t>JOSE VLADIMIR ROSAS HERNANDEZ</t>
  </si>
  <si>
    <t>JOSE HERIBERTO GUERRERO CHACON</t>
  </si>
  <si>
    <t>MARTA VICTORIA CONCEPCION HENRIQUEZ PEREZ</t>
  </si>
  <si>
    <t>MAYRA LIGIA GALLARDO DE BANCHON</t>
  </si>
  <si>
    <t>DELFINA CONCEPCION MORENO DE CASTANEDA</t>
  </si>
  <si>
    <t>ANDRES ALBERTO ZIMMERMANN MEJIA</t>
  </si>
  <si>
    <t>ANA BELLY GUERRA DEL CID</t>
  </si>
  <si>
    <t>DIEGO ROBERTO VIDES CLARA</t>
  </si>
  <si>
    <t>JUANA MARGARITA SARAVIA SANCHEZ</t>
  </si>
  <si>
    <t>MARIO HUMBERTO MINERVINI MARIN</t>
  </si>
  <si>
    <t>HUMBERTO ARTURO BENITEZ ALVAREZ</t>
  </si>
  <si>
    <t>CRISTIAN JOSE PINESA MARTINEZ</t>
  </si>
  <si>
    <t>CESAR ALEJANDRO VELASQUEZ CALLES</t>
  </si>
  <si>
    <t>GUILLERMO EDGARDO AVILES OLIVARES</t>
  </si>
  <si>
    <t>RICARDO ANTONIO PINEDA ALVAREZ</t>
  </si>
  <si>
    <t>DUNCAN BENJAMIN CUNZA ALFARO</t>
  </si>
  <si>
    <t>ALBA CRISTINA PINEDA RIVERA</t>
  </si>
  <si>
    <t>LUIS ERESTO QUIÑONEZ MAGAÑA</t>
  </si>
  <si>
    <t>MARIO JOSE FONSECA CASTILLO</t>
  </si>
  <si>
    <t>MANUEL VICENTE HENRIQUEZ BONILLA</t>
  </si>
  <si>
    <t>LEOPOLDO SALVADOR AVILA GUERRA</t>
  </si>
  <si>
    <t>JOSE ROBERTO PINEDA GALERO</t>
  </si>
  <si>
    <t>DISTRIBUIDORA TAMIRA, S.A. DE C.V</t>
  </si>
  <si>
    <t>ARACELI DE JESUS CASTANEDA CASTRO DE GUTIERREZ</t>
  </si>
  <si>
    <t>PROMOTORA DE LA ORGANIZACIÓN DE DISCAPACITADOS DE EL SALVADOR ( PODES )</t>
  </si>
  <si>
    <t>NOELIA TEJADA DE REYES (INDUSTRIAS DE LA ROCA)</t>
  </si>
  <si>
    <t>OTO-AUDIO, S.A. DE C.V.</t>
  </si>
  <si>
    <t>LUISA ELIZABETH DERAS SALES</t>
  </si>
  <si>
    <t>JUAN CARLOS HERNANDEZ PANAMEÑO</t>
  </si>
  <si>
    <t>GENIUS ELECTRONICS, S.A DE C.V.</t>
  </si>
  <si>
    <t>TROPIGAS DE EL SALVADOR, S.A DE C.V.</t>
  </si>
  <si>
    <t>IMPORTADORA LA TIENDONA, S.A DE C.V.</t>
  </si>
  <si>
    <t>CENTRO DE SERVICIOS DOÑO, S.A DE C.V.</t>
  </si>
  <si>
    <t>REPUESTOS DIDEA, S.A DE C.V.</t>
  </si>
  <si>
    <t>CASTELLA SAGARRA,S.A DE C.V.</t>
  </si>
  <si>
    <t>SISTEGUA, S.A DE C.V.</t>
  </si>
  <si>
    <t>MARCOS NORBERTO CAMPOS PORTILLO</t>
  </si>
  <si>
    <t>SISTEMA ELECTRICOS Y CONSULTORIA, S.A. DE C.V.</t>
  </si>
  <si>
    <t>EMPRESAS ADOC, S.A. DE C.V.</t>
  </si>
  <si>
    <t>MULTIPROYECTOS  CONSULTORES, S.A. DE C.V.</t>
  </si>
  <si>
    <t>COMUCICACIONES IBW WL SALVADOR,S.A DE C.V.</t>
  </si>
  <si>
    <t>VICTOR MANUEL HERNANDEZ QUINTEROS</t>
  </si>
  <si>
    <t>ROBERTO CARLOS MONCADA ESCOBAR</t>
  </si>
  <si>
    <t>IMPORTADORA DE NEGOCIOS, S.A. DE C.V.</t>
  </si>
  <si>
    <t>GILMA ZULEMA RICO DE CALVIO</t>
  </si>
  <si>
    <t>CLAUDIA PATRICIA GARCIA DE RAMIREZ</t>
  </si>
  <si>
    <t>VILLALOBOS,S.A DE C.V.</t>
  </si>
  <si>
    <t>SOCIEDAD ELIAS &amp; ASOCIADOS</t>
  </si>
  <si>
    <t>MJ REMODELACIONES, S.A. DE C.V.</t>
  </si>
  <si>
    <t>MAURICIO ALFREDO TRABANINO PACAS</t>
  </si>
  <si>
    <t>EL LANCERO, S.A. DE C.V.</t>
  </si>
  <si>
    <t>COMPAÑÍA SALVADOREÑA DE SEGURIDAD, S.A. DE C.V.</t>
  </si>
  <si>
    <t>CENTRO INTERNACIONAL DE FERIAS Y CONVNCIONES DE EL SALVADOR</t>
  </si>
  <si>
    <t>SISTECO, S.A DE C.V.</t>
  </si>
  <si>
    <t>MOISES ANTONIO GARCIA GODINEZ</t>
  </si>
  <si>
    <t>IMAGEN Y NEGOCIOS CORPORATIVOS,S.A DE C.V.</t>
  </si>
  <si>
    <t>INSTITUTO DE CIENCIAS NEUROLOGIACAS, S.A. DE C.V.</t>
  </si>
  <si>
    <t>COMERCIALIZACIONES DIVERSAS SAN PABLO,S.A DE C.V.</t>
  </si>
  <si>
    <t>HUGO URIEL MENDOZA MEJIA</t>
  </si>
  <si>
    <t>ALMACENES SIMAN, S.A. DE C.V</t>
  </si>
  <si>
    <t>HOME CENTER, S.A. DE C.V.</t>
  </si>
  <si>
    <t>JOSE OMAR ALVARENGA GUEVARA</t>
  </si>
  <si>
    <t>TOROGOZ, S.A. DE C.V.</t>
  </si>
  <si>
    <t>WUIL ANTONIO GARCIA ORELLANA</t>
  </si>
  <si>
    <t>BERTA ODETTE STERNHEIM DE ALFARO</t>
  </si>
  <si>
    <t>SANDRA RENNE STERNHEIM SELVA</t>
  </si>
  <si>
    <t>EDWIN SALVADOR LOVO MERLOS</t>
  </si>
  <si>
    <t>EDWIN ALEXANDER CASTRO</t>
  </si>
  <si>
    <t>FRANCISCO JAVIER URQUILLA VILLAFUERTE</t>
  </si>
  <si>
    <t>OSCAR ANTONIO MEJIA CEA</t>
  </si>
  <si>
    <t>JOAQUIN ANTONIO FUENTES BLANCO</t>
  </si>
  <si>
    <t>IRIAN LILLY ESTRADA ANAYA</t>
  </si>
  <si>
    <t>ADESAL, S.A. DE C.V.</t>
  </si>
  <si>
    <t>DISTRIBUIDORA DE PRODUCTOS PARA LA SALUD, S.A. DE C.V.</t>
  </si>
  <si>
    <t>FREDY EGDARDO LOPEZ LOPEZ</t>
  </si>
  <si>
    <t>LINA GUADALUPE DE LA CRUZ DE ROMERO</t>
  </si>
  <si>
    <t>FONDO DE ACTIVIDADES ESPECIALES M.O.P TRANSP. VIVIENDA Y DESARROLLO URBANO</t>
  </si>
  <si>
    <t>SERVICIOS TECNOLOGICOS MULTIPLES, S.A. DE C.V.</t>
  </si>
  <si>
    <t>ENRIQUE DE JESUS MIRA ORANTES</t>
  </si>
  <si>
    <t>UNIFORMES INDUSTRIALES, O.R., S.A DE C.V.</t>
  </si>
  <si>
    <t>HERMELINDA DEL CARMEN VALDIVIESO OCHOA</t>
  </si>
  <si>
    <t>SERCOMCA, S.A. DE C.V.</t>
  </si>
  <si>
    <t>SERVICIOS COMERCIALES MULTI, S.A. DE C.V.</t>
  </si>
  <si>
    <t>ASOC. COOP. DE AHORRO Y CREDITO BUEN FUTURO DE R.L.</t>
  </si>
  <si>
    <t>HERBER JOB GUARDADO RODRIGUEZ</t>
  </si>
  <si>
    <t>PLASTICOS SAGRADO CORAZON DE JESUS, S.A. DE C.V.</t>
  </si>
  <si>
    <t xml:space="preserve">GUADALUPE DEL CARMEN DIAZ RODRIGUEZ </t>
  </si>
  <si>
    <t>JOEL MARCELINO SOMOZA ORTEGA</t>
  </si>
  <si>
    <t>JUAN ANTONIO BELTRAN IRAHETA</t>
  </si>
  <si>
    <t>JESUS ENRIQUEZ SANCHEZ MORENO</t>
  </si>
  <si>
    <t>JOSE SIGFRIDO LOPEZ FLORES</t>
  </si>
  <si>
    <t>RODRIGO ARTURO PEREZ GARCIA</t>
  </si>
  <si>
    <t>VIVERO SANTA MARTA, S.A. DE C.V.</t>
  </si>
  <si>
    <t>INVERSIONES ARROYOS, S.A. DE C.V.</t>
  </si>
  <si>
    <t>GRUPO "R" FARRAR, S.A. DE C.V.</t>
  </si>
  <si>
    <t>FREDY NOE GRANADOS RIVERA</t>
  </si>
  <si>
    <t>ARTENIO BALTAZAR ERAZO</t>
  </si>
  <si>
    <t>DATAPRINT DE EL SALVADOR, S.A. DE C.V.</t>
  </si>
  <si>
    <t>CLINICAS DE RAYOS X BRITO MEJIA PEÑA, S.A. DE C.V.</t>
  </si>
  <si>
    <t>HOSPITAL DE EMERGENCIAS Y DIAGNOSTICOS, S.A. DE C.V.</t>
  </si>
  <si>
    <t>DELMAR SALVADOR VILLALOBOS CAÑAS</t>
  </si>
  <si>
    <t>IMPORTADORA MANHATTAN, S.A. DE C.V.</t>
  </si>
  <si>
    <t>CARLOS ANTONIO ARAUJO GRIMALDI</t>
  </si>
  <si>
    <t>PAPELCO, S.A. DE C.V.</t>
  </si>
  <si>
    <t>ESSO STANDARD OIL, S.A. LTD</t>
  </si>
  <si>
    <t>CALCULADORAS Y TECLADOS, S.A. DE C.V.</t>
  </si>
  <si>
    <t>VIVEROS IZALCO, S.A. DE C.V.</t>
  </si>
  <si>
    <t>FERROCENTRO, S.A. DE C.V.</t>
  </si>
  <si>
    <t>INDUSTRIAS MIGUEL ANGEL, S.A. DE C.V.</t>
  </si>
  <si>
    <t>HOTELES Y DESARROLLOS, S.A. DE C.V.</t>
  </si>
  <si>
    <t>EMSAMBLADORA SALVADOREÑA, S.A. DE C.V.</t>
  </si>
  <si>
    <t>UNION COMERCIAL DE EL SALVADOR, S.A. DE C.V.</t>
  </si>
  <si>
    <t>SALANDRA BOVE, S.A. DE C.V.</t>
  </si>
  <si>
    <t>CORBES, S.A. DE C.V.</t>
  </si>
  <si>
    <t>VENTAS Y SERVICIOS VARIOS, S.A. DE C.V.</t>
  </si>
  <si>
    <t>SERVIPRISA, S.A. DE C.V.</t>
  </si>
  <si>
    <t>JOSE LEONEL MONTERROSA CARRANZA</t>
  </si>
  <si>
    <t>PROMOTORA DE LA ORG. DE DISCAPACITADOS DE EL SALVADOR / PODES</t>
  </si>
  <si>
    <t>OMNI MUSIC, S.A. DE C.V.</t>
  </si>
  <si>
    <t>SERVICIOS  DIVERSOS CANDRAY, S.A. DE C.V.</t>
  </si>
  <si>
    <t xml:space="preserve">NELLY ELIZABETH SCHENTE COLATO </t>
  </si>
  <si>
    <t>JACQUELINNE ROXANA BAIRES LÓPEZ</t>
  </si>
  <si>
    <t>INNOVACIONES DIGITALES, S.A. DE C.V.</t>
  </si>
  <si>
    <t xml:space="preserve"> RICOH EL SALVADOR, S.A. DE C.V. </t>
  </si>
  <si>
    <t xml:space="preserve"> STB COMPUTER, S.A. DE C.V. </t>
  </si>
  <si>
    <t xml:space="preserve"> EQUIPOS Y SUMINISTROS, S.A. DE C.V.(EQOS) </t>
  </si>
  <si>
    <t xml:space="preserve"> PAPELERA SANREY,S.A DE C.V. </t>
  </si>
  <si>
    <t>GILMA ZULEMA RICO DE CALVIO (COMPLENTO DEL PROCESO 79)</t>
  </si>
  <si>
    <t>PRORROGA CONTRATO DE ARRENDAMIENTO NO.01/2000</t>
  </si>
  <si>
    <t>CONTRATO POR TELEFONICA</t>
  </si>
  <si>
    <t>CONTRATO DE SUMINISTROS Nº 03/2010</t>
  </si>
  <si>
    <t>CONTRATO DE SUMINISTROS Nº 04/2010</t>
  </si>
  <si>
    <t>CONTRATO DE ARRENDAMIENTO Nº 01/2010</t>
  </si>
  <si>
    <t>CONTRATO DE SUMINISTRO Nº 07/2010</t>
  </si>
  <si>
    <t>CONTRATO DE SUMINISTRO Nº 12/2010</t>
  </si>
  <si>
    <t>CONTRATO DE SUMINISTRO Nº 14/2010</t>
  </si>
  <si>
    <t>CONTRATO DE SUMINISTRO Nº 15/2010</t>
  </si>
  <si>
    <t>CONTRATO DE SUMINISTRO Nº 16/2010</t>
  </si>
  <si>
    <t>CONTRATO DE SERVICIOS PROFESIONALES  Nº 01/2010</t>
  </si>
  <si>
    <t>CONTRATO DE SERVICIOS PROFESIONALES  Nº 02/2010</t>
  </si>
  <si>
    <t xml:space="preserve"> CONTRATO  DE ARRENDAMIENTO Nº04/2010 </t>
  </si>
  <si>
    <t xml:space="preserve"> CONTRATO DE SUMINISTRO Nº 25/2010 </t>
  </si>
  <si>
    <t>CONTRATO DE SERVICIOS DE CONSULTORIA Nº 22/2010</t>
  </si>
  <si>
    <t>CONTRATO DE SERVICIOS TECNICOS Nº 01/2010</t>
  </si>
  <si>
    <t>CONTRATO DE SERVICIOS TECNICOS Nº 02/2011</t>
  </si>
  <si>
    <t>MODALIDAD DE CONTRATACIÓN:  LICITACIÓN PÚBLICA</t>
  </si>
  <si>
    <t>S.T. MEDIC, S.A DE C.V.</t>
  </si>
  <si>
    <t>DADA DADA Y CIA,. S.A. DE C.V.</t>
  </si>
  <si>
    <t>TECNICO MERCANTIL, S.A. DE C.V.</t>
  </si>
  <si>
    <t>MAQUINARIA AGRICOLA, S.A. DE C.V.</t>
  </si>
  <si>
    <t>JOAQUIN ANTONIO FUENTES BLANCOS</t>
  </si>
  <si>
    <t>CONTRATO DE SUMINISTRO Nº 13/2010</t>
  </si>
  <si>
    <t>CONTRATO DE SUMINISTRO Nº 23/2010</t>
  </si>
  <si>
    <t>CONTRATO DE SUMINISTRO Nº 24/2010</t>
  </si>
  <si>
    <t>CONTRATO DE SUMINISTRO Nº 38/2010</t>
  </si>
  <si>
    <t>CONTRATO DE SUMINISTRO Nº 39/2010</t>
  </si>
  <si>
    <t>CONTRATO DE SUMINISTRO Nº 42/2010</t>
  </si>
  <si>
    <t>CONTRATO DE SUMINISTRO Nº 43/2010</t>
  </si>
  <si>
    <t>ORDEN DE SUMINISTRO Nº  5951</t>
  </si>
  <si>
    <t>CONTRATO DE SUMINISTRO Nº 34/2010</t>
  </si>
  <si>
    <t>MODALIDAD DE CONTRATACIÓN:  LICITACIÓN PÚBLICA POR INVITACIÓN</t>
  </si>
  <si>
    <t>SEGUROS DEL PACIFICO,S.A / JUAN CARLOS AGREDA HERRERA.</t>
  </si>
  <si>
    <t>FARMACIA SAN NICOLAS, S.A. DE C.V.</t>
  </si>
  <si>
    <t>FARMIX, S.A. DE C.V.</t>
  </si>
  <si>
    <t>CLINICAS DE RAYOS X BRITO MEJIA PEÑA, S.A DE C.V.</t>
  </si>
  <si>
    <t>DELIBANQUETES, S.A. DE C.V.</t>
  </si>
  <si>
    <t>DIDEA, S.A. DE C.V.</t>
  </si>
  <si>
    <t>GRUPO Q EL SALVADOR, S.A. DE C.V.</t>
  </si>
  <si>
    <t>GBM DE EL SALVADOR, S.A. DE C.V.</t>
  </si>
  <si>
    <t>SISTEMAS C&amp;C. S.A. DE C.V.</t>
  </si>
  <si>
    <t>DICSASA, S.A DE C.V.</t>
  </si>
  <si>
    <t>MANUFACTURAS HUMBERTO BUKELE E HIJOS, S.A. DE C.V</t>
  </si>
  <si>
    <t>COPIADORAS DE EL SALVADOR, S.A. DE C.V.</t>
  </si>
  <si>
    <t>COMERCIO Y REPRESENACIONES, S.A. DE C.V.</t>
  </si>
  <si>
    <t>OXGENO Y GASES DE EL SALVADOR, S.A. DE C.V.</t>
  </si>
  <si>
    <t>CONTRATO DE CONSULTORIA Nº 17/2010</t>
  </si>
  <si>
    <t>CONTRATO DE ARRENDAMIENTO Nº 02/2010</t>
  </si>
  <si>
    <t xml:space="preserve">CONTRATO DE SUMINISTRO Nº 01/2010 </t>
  </si>
  <si>
    <t>CONTRATO DE SUMINISTRO Nº 05/2010</t>
  </si>
  <si>
    <t>CONTRATO DE SUMINISTRO Nº 06/2010</t>
  </si>
  <si>
    <t>CONTRATO DE SUMINISTRO Nº 08/2010</t>
  </si>
  <si>
    <t>CONTRATO DE SUMINISTRO Nº 09/2010</t>
  </si>
  <si>
    <t>CONTRATO DE SUMINISTRO Nº 10/2010</t>
  </si>
  <si>
    <t>CONTRATO DE SUMINISTRO Nº 11/2010</t>
  </si>
  <si>
    <t>CONTRATO DE SERVICIOS Nº 18/2010</t>
  </si>
  <si>
    <t>CONTRATO DE SUMINISTRO Nº 16/2010 F.P</t>
  </si>
  <si>
    <t>CONTRATO DE SERVICIOS Nº 19/2010</t>
  </si>
  <si>
    <t>CONTRATO DE SUMINISTRO Nº 20/2010</t>
  </si>
  <si>
    <t>CONTRATO DE SUMINISTRO Nº 21/2010</t>
  </si>
  <si>
    <t>ORDEN DE SUMINISTRO Nº 5883</t>
  </si>
  <si>
    <t>ORDEN DE SUMINISTRO Nº 5933</t>
  </si>
  <si>
    <t>CONTRATO DE SUMINISTRO Nº 29/2010</t>
  </si>
  <si>
    <t>CONTRATO DE SUMINISTRO Nº 28/2010</t>
  </si>
  <si>
    <t>CONTRATO DE SUMINISTRO Nº 30/2010</t>
  </si>
  <si>
    <t>CONTRATO DE SUMINISTRO Nº 26/2010</t>
  </si>
  <si>
    <t>CONTRATO DE SUMINISTRO Nº 27/2010</t>
  </si>
  <si>
    <t>CONTRATO DE SUMINISTRO Nº 33/2010</t>
  </si>
  <si>
    <t>CONTRATO DE SUMINISTRO Nº 35/2010</t>
  </si>
  <si>
    <t>CONTRATO DE SUMINISTRO Nº 40/2010</t>
  </si>
  <si>
    <t>CONTRATO DE SUMINISTRO Nº 41/2010</t>
  </si>
  <si>
    <t>CONTRATO DE SUMINISTRO Nº 31/2010</t>
  </si>
  <si>
    <t>ORDEN DE SUMINISTRO Nº 5943</t>
  </si>
  <si>
    <t>ORDEN DE SUMINISTRO Nº 5940</t>
  </si>
  <si>
    <t>ORDEN DE SUMINISTRO Nº 5941</t>
  </si>
  <si>
    <t>CONTRATO DE SUMINISTRO Nº 32/2010</t>
  </si>
  <si>
    <t>MEQUINSAL, S.A. DE C.V.</t>
  </si>
  <si>
    <t>DISMED, S.A DE C.V.</t>
  </si>
  <si>
    <t>PRODUCTOS DE POLIURETANO, S.A. DE C.V.</t>
  </si>
  <si>
    <t>ORDEN DE SUMINISTRO Nº  5778</t>
  </si>
  <si>
    <t>CONTRATO DE SUMINISTRO Nº 37/2010</t>
  </si>
  <si>
    <t>CONTRATO DE SUMINISTRO Nº 36/2010</t>
  </si>
  <si>
    <t>ORDEN DE SUMINISTRO Nº  5966</t>
  </si>
  <si>
    <t>ORDEN DE SUMINISTRO Nº  5967</t>
  </si>
  <si>
    <t>CONTRATO DE SUMINISTRO Nº 46/2010</t>
  </si>
  <si>
    <t>ORDEN DE SUMINISTRO Nº  5968</t>
  </si>
  <si>
    <t>ORDEN DE SUMINISTRO Nº  5925</t>
  </si>
  <si>
    <t>CONTRATO DE SUMINISTRO Nº 44/2010</t>
  </si>
  <si>
    <t>CONTRATO DE SUMINISTRO Nº 45/2010</t>
  </si>
  <si>
    <t>ORDEN DE SUMINISTRO Nº 5974</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</si>
  <si>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</si>
  <si>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</si>
  <si>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</si>
  <si>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</si>
  <si>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</si>
  <si>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</si>
  <si>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</si>
  <si>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</si>
  <si>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</si>
  <si>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</si>
  <si>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</si>
  <si>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</si>
  <si>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</si>
  <si>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</si>
  <si>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</si>
  <si>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</si>
  <si>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</si>
  <si>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</si>
  <si>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</si>
  <si>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</si>
  <si>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</si>
  <si>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</si>
  <si>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</si>
  <si>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</si>
  <si>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</si>
  <si>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</si>
  <si>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</si>
  <si>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</si>
  <si>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</si>
  <si>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</si>
  <si>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</si>
  <si>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</si>
  <si>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</si>
  <si>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</si>
  <si>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</si>
  <si>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</si>
  <si>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</si>
  <si>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</si>
  <si>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</si>
  <si>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01/2010</t>
  </si>
  <si>
    <t>LG Nº 02/2010</t>
  </si>
  <si>
    <t>LG Nº 03/2010</t>
  </si>
  <si>
    <t>LG Nº 04/2010</t>
  </si>
  <si>
    <t>LG Nº 05/2010</t>
  </si>
  <si>
    <t>LG Nº 06/2010</t>
  </si>
  <si>
    <t>LG Nº 07/2010</t>
  </si>
  <si>
    <t>LG Nº 08/2010</t>
  </si>
  <si>
    <t>LG Nº 09/2010</t>
  </si>
  <si>
    <t>LG Nº 10/2010</t>
  </si>
  <si>
    <t>LG Nº 11/2010</t>
  </si>
  <si>
    <t>LG Nº 12/2010</t>
  </si>
  <si>
    <t>LG Nº 13/2010</t>
  </si>
  <si>
    <t>LG Nº 14/2010</t>
  </si>
  <si>
    <t>LG Nº 15/2010</t>
  </si>
  <si>
    <t>LG Nº 16/2010</t>
  </si>
  <si>
    <t>LG Nº 17/2010</t>
  </si>
  <si>
    <t>LG Nº 18/2010</t>
  </si>
  <si>
    <t>LG Nº 19/2010</t>
  </si>
  <si>
    <t>LG Nº 20/2010</t>
  </si>
  <si>
    <t>LG Nº 21/2010</t>
  </si>
  <si>
    <t>LG Nº 22/2010</t>
  </si>
  <si>
    <t>LG Nº 23/2010</t>
  </si>
  <si>
    <t>LG Nº 24/2010</t>
  </si>
  <si>
    <t>LG Nº 25/2010</t>
  </si>
  <si>
    <t>LG Nº 26/2010</t>
  </si>
  <si>
    <t>LG Nº 27/2010</t>
  </si>
  <si>
    <t>LG Nº 28/2010</t>
  </si>
  <si>
    <t>LG Nº 29/2010</t>
  </si>
  <si>
    <t>LG Nº 30/2010</t>
  </si>
  <si>
    <t>LG Nº 31/2010</t>
  </si>
  <si>
    <t>LG Nº 32/2010</t>
  </si>
  <si>
    <t>LG Nº 33/2010</t>
  </si>
  <si>
    <t>LG Nº 34/2010</t>
  </si>
  <si>
    <t>LG Nº 35/2010</t>
  </si>
  <si>
    <t>LG Nº 36/2010</t>
  </si>
  <si>
    <t>LG Nº 37/2010</t>
  </si>
  <si>
    <t>LG Nº 38/2010</t>
  </si>
  <si>
    <t>LG Nº 39/2010,</t>
  </si>
  <si>
    <t>LG Nº 40/2010</t>
  </si>
  <si>
    <t>LG Nº 41/2010</t>
  </si>
  <si>
    <t>LG Nº 42/2010</t>
  </si>
  <si>
    <t>LG Nº 43/2010</t>
  </si>
  <si>
    <t>LG Nº 44/2010</t>
  </si>
  <si>
    <t>LG Nº 45/2010</t>
  </si>
  <si>
    <t>LG Nº 46/2010</t>
  </si>
  <si>
    <t>LG Nº 47/2010</t>
  </si>
  <si>
    <t>LG Nº 48/2010</t>
  </si>
  <si>
    <t>LG Nº 49/2010</t>
  </si>
  <si>
    <t>LG Nº 50/2010</t>
  </si>
  <si>
    <t>LG Nº 51/2010</t>
  </si>
  <si>
    <t>LG Nº 52/2010</t>
  </si>
  <si>
    <t>LG Nº 53/2010</t>
  </si>
  <si>
    <t>LG Nº 54/2010</t>
  </si>
  <si>
    <t>LG Nº 55/2010</t>
  </si>
  <si>
    <t>LG Nº 56/2010</t>
  </si>
  <si>
    <t>LG Nº 57/2010</t>
  </si>
  <si>
    <t>LG Nº 58/2010</t>
  </si>
  <si>
    <t>LG Nº 59/2010</t>
  </si>
  <si>
    <t>LG Nº 60/2010</t>
  </si>
  <si>
    <t>LG Nº 61/2010</t>
  </si>
  <si>
    <t>LG Nº 62/2010</t>
  </si>
  <si>
    <t>LG Nº 63/2010</t>
  </si>
  <si>
    <t>LG Nº 64/2010</t>
  </si>
  <si>
    <t>LG Nº 65/2010</t>
  </si>
  <si>
    <t>LG Nº 66/2010</t>
  </si>
  <si>
    <t>LG Nº 67/2010</t>
  </si>
  <si>
    <t>LG Nº 68/2010</t>
  </si>
  <si>
    <t>LG Nº 69/2010</t>
  </si>
  <si>
    <t>LG Nº 70/2010</t>
  </si>
  <si>
    <t>LG Nº 71/2010</t>
  </si>
  <si>
    <t>LG Nº 72/2010</t>
  </si>
  <si>
    <t>LG Nº 73/2010</t>
  </si>
  <si>
    <t>LG Nº 74/2010</t>
  </si>
  <si>
    <t>LG Nº 75/2010</t>
  </si>
  <si>
    <t>LG Nº 76/2010</t>
  </si>
  <si>
    <t>LG Nº 77/2010</t>
  </si>
  <si>
    <t>LG Nº 78/2010</t>
  </si>
  <si>
    <t>LG Nº 79/2010</t>
  </si>
  <si>
    <t>LG Nº 80/2010</t>
  </si>
  <si>
    <t>LG Nº 81/2010</t>
  </si>
  <si>
    <t>LG Nº 82/2010</t>
  </si>
  <si>
    <t>LG Nº 83/2010</t>
  </si>
  <si>
    <t>LG Nº 84/2010</t>
  </si>
  <si>
    <t>LG Nº 85/2010</t>
  </si>
  <si>
    <t>LG Nº 86/2010</t>
  </si>
  <si>
    <t>LG Nº 87/2010</t>
  </si>
  <si>
    <t>LG Nº 88/2010</t>
  </si>
  <si>
    <t>LG Nº 89/2010</t>
  </si>
  <si>
    <t>LG Nº 90/2010</t>
  </si>
  <si>
    <t>LG Nº 91/2010</t>
  </si>
  <si>
    <t>LG Nº 92/2010</t>
  </si>
  <si>
    <t>LG Nº 93/2010</t>
  </si>
  <si>
    <t>LG Nº 94/2010</t>
  </si>
  <si>
    <t>LG Nº 95/2010</t>
  </si>
  <si>
    <t>LG Nº 96/2010</t>
  </si>
  <si>
    <t>LG Nº 97/2010</t>
  </si>
  <si>
    <t>LG Nº 98/2010</t>
  </si>
  <si>
    <t>LG Nº 99/2010</t>
  </si>
  <si>
    <t>LG Nº 100/2010</t>
  </si>
  <si>
    <t>LG Nº 101/2010</t>
  </si>
  <si>
    <t>LG Nº 102/2010</t>
  </si>
  <si>
    <t>LG Nº 103/2010</t>
  </si>
  <si>
    <t>LG Nº 104/2010</t>
  </si>
  <si>
    <t>LG Nº 105/2010</t>
  </si>
  <si>
    <t>LG Nº 106/2010</t>
  </si>
  <si>
    <t>LG Nº 107/2010</t>
  </si>
  <si>
    <t>LG Nº 108/2010</t>
  </si>
  <si>
    <t>LG Nº 109/2010</t>
  </si>
  <si>
    <t>LG Nº 110/2010</t>
  </si>
  <si>
    <t>LG Nº 111/2010</t>
  </si>
  <si>
    <t>LG Nº 112/2010</t>
  </si>
  <si>
    <t>LG Nº 113/2010</t>
  </si>
  <si>
    <t>LG Nº 114/2010</t>
  </si>
  <si>
    <t>LG Nº 115/2010</t>
  </si>
  <si>
    <t>LG Nº 116/2010</t>
  </si>
  <si>
    <t>LG Nº 117/2010</t>
  </si>
  <si>
    <t>LG Nº 118/2010</t>
  </si>
  <si>
    <t>LG Nº 119/2010</t>
  </si>
  <si>
    <t>LG Nº 120/2010</t>
  </si>
  <si>
    <t>LG Nº 121/2010</t>
  </si>
  <si>
    <t>LG Nº 122/2010</t>
  </si>
  <si>
    <t>LG Nº 123/2010</t>
  </si>
  <si>
    <t>LG Nº 123-A/2010</t>
  </si>
  <si>
    <t>LG Nº 123-B/2010</t>
  </si>
  <si>
    <t>LG Nº 123-C/2010</t>
  </si>
  <si>
    <t>LG Nº 124/2010</t>
  </si>
  <si>
    <t>LG Nº 125/2010</t>
  </si>
  <si>
    <t>LG Nº 126/2010</t>
  </si>
  <si>
    <t>LG Nº 127/2010</t>
  </si>
  <si>
    <t>LG Nº 128/2010</t>
  </si>
  <si>
    <t>LG Nº 129/2010</t>
  </si>
  <si>
    <t>LG Nº 130/2010</t>
  </si>
  <si>
    <t>LG Nº 131/2010</t>
  </si>
  <si>
    <t>LG Nº 132/2010</t>
  </si>
  <si>
    <t>LG Nº 133/2010</t>
  </si>
  <si>
    <t>LG Nº 134/2010</t>
  </si>
  <si>
    <t>LG Nº 135/2010</t>
  </si>
  <si>
    <t>LG Nº 136/2010</t>
  </si>
  <si>
    <t>LG Nº 136-A/2010</t>
  </si>
  <si>
    <t>LG Nº 137/2010</t>
  </si>
  <si>
    <t>LG Nº 138/2010</t>
  </si>
  <si>
    <t>LG Nº 139/2010</t>
  </si>
  <si>
    <t>LG Nº 140/2010</t>
  </si>
  <si>
    <t>LG Nº 141/2010</t>
  </si>
  <si>
    <t>LG Nº 142/2010</t>
  </si>
  <si>
    <t>LG Nº 143/2010</t>
  </si>
  <si>
    <t>LG Nº 144/2010</t>
  </si>
  <si>
    <t>LG Nº 145/2010</t>
  </si>
  <si>
    <t>LG Nº 146/2010</t>
  </si>
  <si>
    <t>LG Nº 147/2010</t>
  </si>
  <si>
    <t>LG Nº 148/2010</t>
  </si>
  <si>
    <t>LG Nº 148-A/2010</t>
  </si>
  <si>
    <t>LG Nº 149/2010</t>
  </si>
  <si>
    <t>LG Nº 150/2010</t>
  </si>
  <si>
    <t>LG Nº 151/2010</t>
  </si>
  <si>
    <t>LG Nº 152/2010</t>
  </si>
  <si>
    <t>LG Nº 153/2010</t>
  </si>
  <si>
    <t>LG Nº 154/2010</t>
  </si>
  <si>
    <t>LG Nº 155/2010</t>
  </si>
  <si>
    <t>LG Nº 156/2010</t>
  </si>
  <si>
    <t>LG Nº 156-A/2010</t>
  </si>
  <si>
    <t>LG Nº 156-B/2010</t>
  </si>
  <si>
    <t>LG Nº 157/2010</t>
  </si>
  <si>
    <t>LG Nº 158/2010</t>
  </si>
  <si>
    <t>LG Nº 159/2010</t>
  </si>
  <si>
    <t>LG Nº 160/2010</t>
  </si>
  <si>
    <t>LG Nº 161/2010</t>
  </si>
  <si>
    <t>LG Nº 161-A/2010</t>
  </si>
  <si>
    <t>LG Nº 162/2010</t>
  </si>
  <si>
    <t>LG Nº 163/2010</t>
  </si>
  <si>
    <t>LG Nº 164/2010</t>
  </si>
  <si>
    <t>LG Nº 165/2010</t>
  </si>
  <si>
    <t>LG Nº 166/2010</t>
  </si>
  <si>
    <t>LG Nº 167/2010</t>
  </si>
  <si>
    <t>LG Nº 168/2010</t>
  </si>
  <si>
    <t>LG Nº 169/2010</t>
  </si>
  <si>
    <t>LG Nº 170/2010</t>
  </si>
  <si>
    <t>LG Nº 171/2010</t>
  </si>
  <si>
    <t>LG Nº 172/2010</t>
  </si>
  <si>
    <t>LG Nº 173/2010</t>
  </si>
  <si>
    <t>LG Nº 174/2010</t>
  </si>
  <si>
    <t>LG Nº 175/2010</t>
  </si>
  <si>
    <t>LG Nº 176/2010</t>
  </si>
  <si>
    <t>LG Nº 177/2010</t>
  </si>
  <si>
    <t>LG Nº 178/2010</t>
  </si>
  <si>
    <t>LG Nº 179/2010</t>
  </si>
  <si>
    <t>LG Nº 180/2010</t>
  </si>
  <si>
    <t>LG Nº 181/2010</t>
  </si>
  <si>
    <t>LG Nº 182/2010</t>
  </si>
  <si>
    <t>LG Nº 183/2010</t>
  </si>
  <si>
    <t>LG Nº 183-A/2010</t>
  </si>
  <si>
    <t>LG Nº 184/2010</t>
  </si>
  <si>
    <t>LG Nº 185/2010</t>
  </si>
  <si>
    <t>LG Nº 186/2010</t>
  </si>
  <si>
    <t>LG Nº 186-A/2010</t>
  </si>
  <si>
    <t>LP Nº 01/2010</t>
  </si>
  <si>
    <t>LP Nº 02/2010</t>
  </si>
  <si>
    <t>LP Nº 03/2010</t>
  </si>
  <si>
    <t>LP Nº 04/2010</t>
  </si>
  <si>
    <t>LP Nº 05/2010</t>
  </si>
  <si>
    <t>LPI Nº 01/2010</t>
  </si>
  <si>
    <t>LPI Nº 02/2010</t>
  </si>
  <si>
    <t>LPI Nº 03/2010</t>
  </si>
  <si>
    <t>LPI Nº 04/2010</t>
  </si>
  <si>
    <t>LPI Nº 05/2010</t>
  </si>
  <si>
    <t>LPI Nº 06/2010</t>
  </si>
  <si>
    <t>LPI Nº 07/2010</t>
  </si>
  <si>
    <t>LPI Nº 09/2010</t>
  </si>
  <si>
    <t>LPI Nº 10/2010</t>
  </si>
  <si>
    <t>LPI Nº 12/2010</t>
  </si>
  <si>
    <t>LPI Nº 14/2010</t>
  </si>
  <si>
    <t>LPI Nº 15/2010</t>
  </si>
  <si>
    <t>LPI Nº 16/2010</t>
  </si>
  <si>
    <t>LPI Nº 17/2010</t>
  </si>
  <si>
    <t>LPI Nº 18/2010</t>
  </si>
  <si>
    <t>LPI Nº 19/2010</t>
  </si>
  <si>
    <t>CD Nº 01/2010</t>
  </si>
  <si>
    <t>CD Nº 02/2010</t>
  </si>
  <si>
    <t>CD Nº 03/2010</t>
  </si>
  <si>
    <t>CD Nº 04/2010</t>
  </si>
  <si>
    <t>CD Nº 05/2010</t>
  </si>
  <si>
    <t>REGISTROS DE CONTRATISTAS AL AÑO 2010</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</si>
  <si>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</si>
  <si>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</si>
  <si>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</si>
  <si>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</si>
  <si>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</si>
  <si>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</si>
  <si>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</si>
  <si>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</si>
  <si>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</si>
  <si>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</si>
  <si>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</si>
  <si>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</si>
  <si>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</si>
  <si>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</si>
  <si>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</si>
  <si>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</si>
  <si>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</si>
  <si>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</si>
  <si>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</si>
  <si>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</si>
  <si>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</si>
  <si>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</si>
  <si>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</si>
  <si>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</si>
  <si>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</si>
  <si>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</si>
  <si>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</si>
  <si>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</si>
  <si>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</si>
  <si>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</si>
  <si>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</si>
  <si>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</si>
  <si>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</si>
  <si>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</si>
  <si>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</si>
  <si>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</si>
  <si>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</si>
  <si>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</si>
  <si>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</si>
  <si>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</si>
  <si>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</si>
  <si>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</si>
  <si>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</si>
  <si>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</si>
  <si>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</si>
  <si>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</si>
  <si>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</si>
  <si>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</si>
  <si>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</si>
  <si>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</si>
  <si>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</si>
  <si>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</si>
  <si>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</si>
  <si>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</si>
  <si>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</si>
  <si>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</si>
  <si>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</si>
  <si>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</si>
  <si>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</si>
  <si>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</si>
  <si>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</si>
  <si>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</si>
  <si>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</si>
  <si>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</si>
  <si>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</si>
  <si>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</si>
  <si>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</si>
  <si>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</si>
  <si>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</si>
  <si>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</si>
  <si>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</si>
  <si>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</si>
  <si>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</si>
  <si>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</si>
  <si>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</si>
  <si>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</si>
  <si>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</si>
  <si>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</si>
  <si>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</si>
  <si>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</si>
  <si>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</si>
  <si>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</si>
  <si>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</si>
  <si>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</si>
  <si>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</si>
  <si>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</si>
  <si>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</si>
  <si>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</si>
  <si>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</si>
  <si>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</si>
  <si>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</si>
  <si>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</si>
  <si>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</si>
  <si>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</si>
  <si>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</si>
  <si>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</si>
  <si>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</si>
  <si>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</si>
  <si>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</si>
  <si>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</si>
  <si>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</si>
  <si>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</si>
  <si>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</si>
  <si>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</si>
  <si>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</si>
  <si>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</si>
  <si>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</si>
  <si>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</si>
  <si>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</si>
  <si>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</si>
  <si>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</si>
  <si>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</si>
  <si>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</si>
  <si>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</si>
  <si>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</si>
  <si>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</si>
  <si>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</si>
  <si>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</si>
  <si>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</si>
  <si>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</si>
  <si>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</si>
  <si>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</si>
  <si>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</si>
  <si>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</si>
  <si>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</si>
  <si>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</si>
  <si>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</si>
  <si>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</si>
  <si>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</si>
  <si>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</si>
  <si>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</si>
  <si>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</si>
  <si>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</si>
  <si>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</si>
  <si>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</si>
  <si>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</si>
  <si>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</si>
  <si>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</si>
  <si>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</si>
  <si>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</si>
  <si>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</si>
  <si>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</si>
  <si>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</si>
  <si>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</si>
  <si>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</si>
  <si>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</si>
  <si>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</si>
  <si>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</si>
  <si>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</si>
  <si>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</si>
  <si>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</si>
  <si>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</si>
  <si>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</si>
  <si>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</si>
  <si>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</si>
  <si>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</si>
  <si>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</si>
  <si>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</si>
  <si>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</si>
  <si>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</si>
  <si>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</si>
  <si>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</si>
  <si>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</si>
  <si>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</si>
  <si>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</si>
  <si>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</si>
  <si>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</si>
  <si>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</si>
  <si>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</si>
  <si>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</si>
  <si>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</si>
  <si>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</si>
  <si>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</si>
  <si>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</si>
  <si>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</si>
  <si>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</si>
  <si>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</si>
  <si>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</si>
  <si>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</si>
  <si>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</si>
  <si>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</si>
  <si>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</si>
  <si>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</si>
  <si>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</si>
  <si>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</si>
  <si>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</si>
  <si>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</si>
  <si>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</si>
  <si>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</si>
  <si>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</si>
  <si>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</si>
  <si>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</si>
  <si>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</si>
  <si>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</si>
  <si>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</si>
  <si>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</si>
  <si>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</si>
  <si>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</si>
  <si>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</si>
  <si>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</si>
  <si>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</si>
  <si>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</si>
  <si>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</si>
  <si>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</si>
  <si>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</si>
  <si>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</si>
  <si>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</si>
  <si>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</si>
  <si>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</si>
  <si>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</si>
  <si>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</si>
  <si>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</si>
  <si>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</si>
  <si>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</si>
  <si>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</si>
  <si>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</si>
  <si>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</si>
  <si>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</si>
  <si>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</si>
  <si>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</si>
  <si>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</si>
  <si>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</si>
  <si>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</si>
  <si>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</si>
  <si>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</si>
  <si>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</si>
  <si>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</si>
  <si>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</si>
  <si>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</si>
  <si>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</si>
  <si>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</si>
  <si>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</si>
  <si>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</si>
  <si>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</si>
  <si>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</si>
  <si>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</si>
  <si>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</si>
  <si>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</si>
  <si>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</si>
  <si>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</si>
  <si>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</si>
  <si>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</si>
  <si>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</si>
  <si>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</si>
  <si>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</si>
  <si>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</si>
  <si>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</si>
  <si>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</si>
  <si>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</si>
  <si>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</si>
  <si>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</si>
  <si>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</si>
  <si>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</si>
  <si>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</si>
  <si>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</si>
  <si>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</si>
  <si>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</si>
  <si>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</si>
  <si>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</si>
  <si>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</si>
  <si>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</si>
  <si>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</si>
  <si>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</si>
  <si>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</si>
  <si>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</si>
  <si>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</si>
  <si>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</si>
  <si>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</si>
  <si>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</si>
  <si>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</si>
  <si>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</si>
  <si>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</si>
  <si>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</si>
  <si>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</si>
  <si>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</si>
  <si>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</si>
  <si>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</si>
  <si>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</si>
  <si>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</si>
  <si>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</si>
  <si>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</si>
  <si>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</si>
  <si>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</si>
  <si>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</si>
  <si>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</si>
  <si>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</si>
  <si>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</si>
  <si>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</si>
  <si>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</si>
  <si>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</si>
  <si>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</si>
  <si>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</si>
  <si>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</si>
  <si>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</si>
  <si>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</si>
  <si>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</si>
  <si>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</si>
  <si>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</si>
  <si>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</si>
  <si>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</si>
  <si>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</si>
  <si>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</si>
  <si>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</si>
  <si>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</si>
  <si>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</si>
  <si>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</si>
  <si>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</si>
  <si>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</si>
  <si>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</si>
  <si>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</si>
  <si>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</si>
  <si>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</si>
  <si>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</si>
  <si>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</si>
  <si>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</si>
  <si>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</si>
  <si>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</si>
  <si>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</si>
  <si>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</si>
  <si>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</si>
  <si>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</si>
  <si>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</si>
  <si>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</si>
  <si>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</si>
  <si>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</si>
  <si>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</si>
  <si>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</si>
  <si>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</si>
  <si>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</si>
  <si>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</si>
  <si>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</si>
  <si>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</si>
  <si>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</si>
  <si>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</si>
  <si>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</si>
  <si>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</si>
  <si>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</si>
  <si>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</si>
  <si>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</si>
  <si>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</si>
  <si>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</si>
  <si>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</si>
  <si>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</si>
  <si>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</si>
  <si>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</si>
  <si>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</si>
  <si>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</si>
  <si>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</si>
  <si>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</si>
  <si>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</si>
  <si>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</si>
  <si>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</si>
  <si>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</si>
  <si>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</si>
  <si>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</si>
  <si>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</si>
  <si>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</si>
  <si>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</si>
  <si>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</si>
  <si>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</si>
  <si>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</si>
  <si>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</si>
  <si>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</si>
  <si>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</si>
  <si>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</si>
  <si>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</si>
  <si>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</si>
  <si>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</si>
  <si>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</si>
  <si>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</si>
  <si>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</si>
  <si>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</si>
  <si>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</si>
  <si>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</si>
  <si>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</si>
  <si>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</si>
  <si>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</si>
  <si>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</si>
  <si>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</si>
  <si>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</si>
  <si>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</si>
  <si>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</si>
  <si>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</si>
  <si>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</si>
  <si>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</si>
  <si>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</si>
  <si>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</si>
  <si>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</si>
  <si>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</si>
  <si>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</si>
  <si>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</si>
  <si>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</si>
  <si>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</si>
  <si>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</si>
  <si>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</si>
  <si>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</si>
  <si>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</si>
  <si>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</si>
  <si>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</si>
  <si>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</si>
  <si>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</si>
  <si>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</si>
  <si>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</si>
  <si>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</si>
  <si>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</si>
  <si>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</si>
  <si>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</si>
  <si>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</si>
  <si>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</si>
  <si>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</si>
  <si>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</si>
  <si>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</si>
  <si>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</si>
  <si>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</si>
  <si>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</si>
  <si>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</si>
  <si>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</si>
  <si>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</si>
  <si>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</si>
  <si>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</si>
  <si>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</si>
  <si>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</si>
  <si>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</si>
  <si>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</si>
  <si>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</si>
  <si>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</si>
  <si>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</si>
  <si>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</si>
  <si>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</si>
  <si>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</si>
  <si>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</si>
  <si>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</si>
  <si>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</si>
  <si>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</si>
  <si>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</si>
  <si>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</si>
  <si>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</si>
  <si>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</si>
  <si>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</si>
  <si>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</si>
  <si>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</si>
  <si>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</si>
  <si>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</si>
  <si>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</si>
  <si>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</si>
  <si>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</si>
  <si>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</si>
  <si>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</si>
  <si>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</si>
  <si>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</si>
  <si>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</si>
  <si>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</si>
  <si>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</si>
  <si>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</si>
  <si>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</si>
  <si>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</si>
  <si>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</si>
  <si>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</si>
  <si>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</si>
  <si>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</si>
  <si>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</si>
  <si>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</si>
  <si>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</si>
  <si>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</si>
  <si>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</si>
  <si>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</si>
  <si>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</si>
  <si>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</si>
  <si>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</si>
  <si>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</si>
  <si>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</si>
  <si>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</si>
  <si>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</si>
  <si>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</si>
  <si>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</si>
  <si>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</si>
  <si>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</si>
  <si>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</si>
  <si>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</si>
  <si>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</si>
  <si>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</si>
  <si>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</si>
  <si>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</si>
  <si>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</si>
  <si>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</si>
  <si>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</si>
  <si>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</si>
  <si>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</si>
  <si>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</si>
  <si>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</si>
  <si>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</si>
  <si>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</si>
  <si>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</si>
  <si>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</si>
  <si>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</si>
  <si>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</si>
  <si>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</si>
  <si>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</si>
  <si>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</si>
  <si>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</si>
  <si>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</si>
  <si>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</si>
  <si>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</si>
  <si>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</si>
  <si>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</si>
  <si>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</si>
  <si>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</si>
  <si>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</si>
  <si>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</si>
  <si>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</si>
  <si>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</si>
  <si>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</si>
  <si>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</si>
  <si>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</si>
  <si>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</si>
  <si>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</si>
  <si>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</si>
  <si>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</si>
  <si>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</si>
  <si>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</si>
  <si>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</si>
  <si>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</si>
  <si>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</si>
  <si>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</si>
  <si>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</si>
  <si>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</si>
  <si>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</si>
  <si>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</si>
  <si>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</si>
  <si>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</si>
  <si>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</si>
  <si>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</si>
  <si>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</si>
  <si>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</si>
  <si>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</si>
  <si>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</si>
  <si>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</si>
  <si>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</si>
  <si>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</si>
  <si>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</si>
  <si>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</si>
  <si>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</si>
  <si>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</si>
  <si>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</si>
  <si>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</si>
  <si>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</si>
  <si>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</si>
  <si>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</si>
  <si>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</si>
  <si>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</si>
  <si>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</si>
  <si>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</si>
  <si>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</si>
  <si>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</si>
  <si>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</si>
  <si>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</si>
  <si>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</si>
  <si>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</si>
  <si>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</si>
  <si>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</si>
  <si>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</si>
  <si>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</si>
  <si>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</si>
  <si>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</si>
  <si>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</si>
  <si>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</si>
  <si>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</si>
  <si>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</si>
  <si>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</si>
  <si>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</si>
  <si>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</si>
  <si>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</si>
  <si>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</si>
  <si>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</si>
  <si>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</si>
  <si>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</si>
  <si>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</si>
  <si>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</si>
  <si>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</si>
  <si>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</si>
  <si>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</si>
  <si>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</si>
  <si>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</si>
  <si>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</si>
  <si>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</si>
  <si>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</si>
  <si>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</si>
  <si>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</si>
  <si>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</si>
  <si>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ARRENDAMIENTO DE BIENES INMUEBLES UBICADOS EN LA SEXTA DÉCIMA CALLE PONIENTE Y VEINTINUEVE AV. SUR NO.1530, COL. FLOR BLANCA.</t>
  </si>
  <si>
    <t>CONTRATAR EL SERVICIO DE ALQUILER DE SANITARIOS PORTATILES PARA SER UTILIZADOS POR BENEFICIARIOS DEL FONDO DE PROTECCION DE LISIADOS A CONSECUENCIA DEL CONFLICTO ARMADO.</t>
  </si>
  <si>
    <t>CONTRATAR EL SERVICIO DE MANTENIMIENTO PREVENTIVO Y CORRECTIVO DE LOS EQUIPOS DE AIRE ACONDICIONADOS DEL FONDO.</t>
  </si>
  <si>
    <t>CONTRATAR EL SERVICIO DE SEGURIDAD PARA LAS INSTALACIONES DEL FONDO DE PROTECCION DE LISIADOS Y DISCAPACITADOS A CONSECUENCIA DEL CONFLICTO ARMADO.</t>
  </si>
  <si>
    <t>CONTRATAR EL SERVICIO DE TRATAMIENTO ODONTOLOGICO Y ELABORACION DE PROTESIS DENTRAL PARA EL BENEFICIARIO SANTOS RICARDO BELTRAN</t>
  </si>
  <si>
    <t>ADQUIRIR EL  SUMINISTRO E INSTALACION DE PUERTAS DE PLAYWOOD DE 5 MM Y DIVISIONES DE TABLA YESO FORRADO EN AMBAS CARAS CON SUS RESPECTIVOS ACABADOS EN LAS INSTALACIONES DEL FONDO UBICADO EN 6ª, 10ª CALLE PONIENTE Nº 1429 COLONIA FLOR BLANCA</t>
  </si>
  <si>
    <t>CONTRATAR EL SERVICIO DE PUBLICACION ESCRITA EN DOS PERIODICOS, CON EL FIN DE REQUERIR CURRICULUM VITAE, PARA REALIZAR EL PROCESO DE SELECCIÓN Y CONTRATACION DE PERSONAL, A EFECTO DE CUBRIR 4 PLAZAS.</t>
  </si>
  <si>
    <t>CONTRATAR EL SERVICIO DE CAPACITACION AL PERSONAL DEL FONDO DE PROTECCION DE LISIADOS Y DISCAPACITADOS A CONSECUENCIA DEL CONFLICTO ARMADO.</t>
  </si>
  <si>
    <t>CONTRATAR EL SERVICIO DE TRANSPORTE PARA TRASLADO DE BENEFICIAIROS DEL FONDO EN ACERCAMIENTO DE LOS SERVICIOS QUE EL FONDO LES PRESTA.</t>
  </si>
  <si>
    <t>CONTRATAR EL SERVICIO DE CONSULTORIA PARA EL LEVANTAMEINTO FISICO GENERAL DEL ESTADO DE LA INFRAESTRUCTURA MULTIFUNCIONAL PARA LA ATENCION INTEGRAL DE LAS PERSONAS DISCAPACITADAS A CONSECUENCIA DEL CONFLICTO ARMADO.</t>
  </si>
  <si>
    <t>CONTRATAR EL SERVICIO DE ALIMENTOS PREPARADOS PARA EL PERSONAL PERMANENTE QUE LABORARA EN JORNADA EXTRAORDINARIA DE TRABAJO A DESARROLLARSE CON MIEMBROS DE JUNTA DIRECDTIVA PARA EL DIA 18 DE DICIEMBRE DE 2010</t>
  </si>
  <si>
    <t>ADQUIRIR EL SUMINISTRO DE MOTORES FUERA DE BORDA DE 5HP</t>
  </si>
  <si>
    <t>CONTRATAR LOS SERVICIOS TÉCNICOS PARA EL LEVANTAMIENTO, REGISTRO Y ACTUALIZACIÓN DE DATOS Y DOCUMENTOS RELACIONADOS A LA EMISIÓN DE CRÉDITOS DE BENEFICIARIOS DE FOPROLYD.</t>
  </si>
  <si>
    <t>ADQUIRIR EL SUMINISTRO DE 32 LAMINAS METALICAS GALVANIZADAS CALIBR 26 DE 3 YARDAS DE LARGO POR UNA YARDA DE ANCHO.</t>
  </si>
  <si>
    <t>ADQUIRIR EL SUMINISTRO DE DOS HORNOS MICRO-ONDAS Y DOS HORNOS TIPO TOSTADOR</t>
  </si>
  <si>
    <t>ADQUIRIR EL SUMINISTRO DE ARTICULOS PROTOCOLARIOS PARA LOS EVENTOS DEL FONDO DE PROTECCION DE LISIADOS Y DISCAPACITADOS A CONSECUENCIA DEL CONFLICTO ARMADO.</t>
  </si>
  <si>
    <t>ADQUIRIR EL SUMINISTRO DE 60 SILLAS PLASTICAS SIN APOYA BRAZOS Y 6 MESAS PLASTICAS COLOR BLANCO.</t>
  </si>
  <si>
    <t>ADQUIRIR EL SUMINISTRO DE 46 OTOAMPLIFONOS Y 25 SET DE BATERIAS PARA OTOAMMPLIFONOS PARA BENEFICIARIOS DEL FONDO.</t>
  </si>
  <si>
    <t>CONTRATO DE ARRENDAMIENTO  Nº 03/2010</t>
  </si>
  <si>
    <t>CONTRATO DE SUMINISTROS Nº 02/2010</t>
  </si>
  <si>
    <t>TESTIMONIO DE ESCRITURA PUBLICA 19</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</si>
  <si>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</si>
  <si>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</si>
  <si>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</si>
  <si>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</si>
  <si>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</si>
  <si>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</si>
  <si>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</si>
  <si>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</si>
  <si>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</si>
  <si>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</si>
  <si>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</si>
  <si>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</si>
  <si>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</si>
  <si>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</si>
  <si>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</si>
  <si>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</si>
  <si>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</si>
  <si>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</si>
  <si>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</si>
  <si>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</si>
  <si>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</si>
  <si>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</si>
  <si>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</si>
  <si>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</si>
  <si>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</si>
  <si>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</si>
  <si>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</si>
  <si>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</si>
  <si>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</si>
  <si>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</si>
  <si>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</si>
  <si>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</si>
  <si>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</si>
  <si>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</si>
  <si>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</si>
  <si>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</si>
  <si>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</si>
  <si>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</si>
  <si>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</si>
  <si>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</si>
  <si>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</si>
  <si>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</si>
  <si>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</si>
  <si>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</si>
  <si>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</si>
  <si>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</si>
  <si>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</si>
  <si>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</si>
  <si>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</si>
  <si>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</si>
  <si>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</si>
  <si>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</si>
  <si>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</si>
  <si>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</si>
  <si>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</si>
  <si>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</si>
  <si>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</si>
  <si>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</si>
  <si>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</si>
  <si>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</si>
  <si>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</si>
  <si>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</si>
  <si>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</si>
  <si>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</si>
  <si>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</si>
  <si>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</si>
  <si>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</si>
  <si>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</si>
  <si>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</si>
  <si>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</si>
  <si>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</si>
  <si>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</si>
  <si>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</si>
  <si>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</si>
  <si>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</si>
  <si>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</si>
  <si>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</si>
  <si>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</si>
  <si>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</si>
  <si>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</si>
  <si>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</si>
  <si>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</si>
  <si>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</si>
  <si>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</si>
  <si>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</si>
  <si>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</si>
  <si>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</si>
  <si>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</si>
  <si>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</si>
  <si>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</si>
  <si>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</si>
  <si>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</si>
  <si>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</si>
  <si>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</si>
  <si>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</si>
  <si>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</si>
  <si>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</si>
  <si>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</si>
  <si>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</si>
  <si>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</si>
  <si>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</si>
  <si>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</si>
  <si>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</si>
  <si>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</si>
  <si>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</si>
  <si>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</si>
  <si>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</si>
  <si>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</si>
  <si>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</si>
  <si>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</si>
  <si>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</si>
  <si>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</si>
  <si>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</si>
  <si>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</si>
  <si>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</si>
  <si>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</si>
  <si>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</si>
  <si>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</si>
  <si>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</si>
  <si>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</si>
  <si>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</si>
  <si>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</si>
  <si>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</si>
  <si>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</si>
  <si>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</si>
  <si>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</si>
  <si>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</si>
  <si>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</si>
  <si>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</si>
  <si>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</si>
  <si>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</si>
  <si>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</si>
  <si>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</si>
  <si>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</si>
  <si>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</si>
  <si>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</si>
  <si>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</si>
  <si>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</si>
  <si>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</si>
  <si>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</si>
  <si>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</si>
  <si>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</si>
  <si>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</si>
  <si>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</si>
  <si>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</si>
  <si>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</si>
  <si>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</si>
  <si>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</si>
  <si>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</si>
  <si>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</si>
  <si>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</si>
  <si>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</si>
  <si>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</si>
  <si>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</si>
  <si>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</si>
  <si>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</si>
  <si>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</si>
  <si>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</si>
  <si>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</si>
  <si>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</si>
  <si>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</si>
  <si>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</si>
  <si>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</si>
  <si>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</si>
  <si>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</si>
  <si>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</si>
  <si>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</si>
  <si>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</si>
  <si>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</si>
  <si>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</si>
  <si>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</si>
  <si>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</si>
  <si>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</si>
  <si>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</si>
  <si>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</si>
  <si>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</si>
  <si>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</si>
  <si>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</si>
  <si>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</si>
  <si>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</si>
  <si>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</si>
  <si>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</si>
  <si>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</si>
  <si>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</si>
  <si>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</si>
  <si>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</si>
  <si>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</si>
  <si>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</si>
  <si>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</si>
  <si>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</si>
  <si>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</si>
  <si>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</si>
  <si>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</si>
  <si>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</si>
  <si>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</si>
  <si>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</si>
  <si>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</si>
  <si>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</si>
  <si>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</si>
  <si>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</si>
  <si>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</si>
  <si>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</si>
  <si>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</si>
  <si>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</si>
  <si>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</si>
  <si>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</si>
  <si>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</si>
  <si>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</si>
  <si>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</si>
  <si>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</si>
  <si>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</si>
  <si>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</si>
  <si>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</si>
  <si>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</si>
  <si>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</si>
  <si>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</si>
  <si>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</si>
  <si>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</si>
  <si>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</si>
  <si>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</si>
  <si>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</si>
  <si>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</si>
  <si>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</si>
  <si>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</si>
  <si>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</si>
  <si>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</si>
  <si>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</si>
  <si>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</si>
  <si>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</si>
  <si>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</si>
  <si>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</si>
  <si>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</si>
  <si>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</si>
  <si>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</si>
  <si>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</si>
  <si>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</si>
  <si>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</si>
  <si>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</si>
  <si>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</si>
  <si>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</si>
  <si>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</si>
  <si>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</si>
  <si>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</si>
  <si>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</si>
  <si>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</si>
  <si>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</si>
  <si>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</si>
  <si>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</si>
  <si>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</si>
  <si>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</si>
  <si>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</si>
  <si>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</si>
  <si>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</si>
  <si>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</si>
  <si>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</si>
  <si>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</si>
  <si>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</si>
  <si>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</si>
  <si>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</si>
  <si>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</si>
  <si>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</si>
  <si>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</si>
  <si>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</si>
  <si>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</si>
  <si>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</si>
  <si>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</si>
  <si>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</si>
  <si>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</si>
  <si>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</si>
  <si>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</si>
  <si>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</si>
  <si>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</si>
  <si>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</si>
  <si>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</si>
  <si>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</si>
  <si>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</si>
  <si>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</si>
  <si>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</si>
  <si>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</si>
  <si>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</si>
  <si>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</si>
  <si>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</si>
  <si>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</si>
  <si>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</si>
  <si>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</si>
  <si>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</si>
  <si>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</si>
  <si>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</si>
  <si>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</si>
  <si>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</si>
  <si>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</si>
  <si>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</si>
  <si>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</si>
  <si>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</si>
  <si>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</si>
  <si>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</si>
  <si>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</si>
  <si>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</si>
  <si>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</si>
  <si>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</si>
  <si>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</si>
  <si>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</si>
  <si>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</si>
  <si>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</si>
  <si>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</si>
  <si>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</si>
  <si>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</si>
  <si>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</si>
  <si>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</si>
  <si>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</si>
  <si>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</si>
  <si>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</si>
  <si>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</si>
  <si>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</si>
  <si>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</si>
  <si>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</si>
  <si>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</si>
  <si>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</si>
  <si>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</si>
  <si>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</si>
  <si>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</si>
  <si>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</si>
  <si>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</si>
  <si>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</si>
  <si>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</si>
  <si>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</si>
  <si>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</si>
  <si>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</si>
  <si>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</si>
  <si>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</si>
  <si>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</si>
  <si>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</si>
  <si>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</si>
  <si>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</si>
  <si>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</si>
  <si>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</si>
  <si>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</si>
  <si>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</si>
  <si>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</si>
  <si>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</si>
  <si>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</si>
  <si>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</si>
  <si>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</si>
  <si>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</si>
  <si>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</si>
  <si>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</si>
  <si>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</si>
  <si>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</si>
  <si>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</si>
  <si>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</si>
  <si>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</si>
  <si>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</si>
  <si>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</si>
  <si>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</si>
  <si>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</si>
  <si>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</si>
  <si>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</si>
  <si>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</si>
  <si>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</si>
  <si>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</si>
  <si>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</si>
  <si>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</si>
  <si>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</si>
  <si>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</si>
  <si>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</si>
  <si>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</si>
  <si>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</si>
  <si>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</si>
  <si>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</si>
  <si>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</si>
  <si>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</si>
  <si>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</si>
  <si>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</si>
  <si>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</si>
  <si>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</si>
  <si>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</si>
  <si>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</si>
  <si>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</si>
  <si>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</si>
  <si>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</si>
  <si>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</si>
  <si>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</si>
  <si>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</si>
  <si>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</si>
  <si>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</si>
  <si>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</si>
  <si>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</si>
  <si>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</si>
  <si>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</si>
  <si>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</si>
  <si>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</si>
  <si>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</si>
  <si>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</si>
  <si>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</si>
  <si>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</si>
  <si>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</si>
  <si>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</si>
  <si>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</si>
  <si>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</si>
  <si>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</si>
  <si>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</si>
  <si>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</si>
  <si>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</si>
  <si>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</si>
  <si>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</si>
  <si>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</si>
  <si>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</si>
  <si>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</si>
  <si>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</si>
  <si>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</si>
  <si>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</si>
  <si>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</si>
  <si>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</si>
  <si>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</si>
  <si>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</si>
  <si>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</si>
  <si>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</si>
  <si>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</si>
  <si>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</si>
  <si>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</si>
  <si>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</si>
  <si>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</si>
  <si>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</si>
  <si>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</si>
  <si>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</si>
  <si>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</si>
  <si>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</si>
  <si>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</si>
  <si>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</si>
  <si>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</si>
  <si>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</si>
  <si>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</si>
  <si>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</si>
  <si>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</si>
  <si>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</si>
  <si>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</si>
  <si>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</si>
  <si>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</si>
  <si>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</si>
  <si>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</si>
  <si>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</si>
  <si>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</si>
  <si>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</si>
  <si>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</si>
  <si>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</si>
  <si>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</si>
  <si>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</si>
  <si>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</si>
  <si>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</si>
  <si>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</si>
  <si>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</si>
  <si>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</si>
  <si>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</si>
  <si>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</si>
  <si>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</si>
  <si>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</si>
  <si>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</si>
  <si>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</si>
  <si>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</si>
  <si>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</si>
  <si>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</si>
  <si>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</si>
  <si>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</si>
  <si>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</si>
  <si>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</si>
  <si>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</si>
  <si>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</si>
  <si>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</si>
  <si>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</si>
  <si>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</si>
  <si>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</si>
  <si>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</si>
  <si>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</si>
  <si>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</si>
  <si>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</si>
  <si>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</si>
  <si>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</si>
  <si>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</si>
  <si>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</si>
  <si>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</si>
  <si>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</si>
  <si>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</si>
  <si>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</si>
  <si>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</si>
  <si>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</si>
  <si>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</si>
  <si>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</si>
  <si>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</si>
  <si>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</si>
  <si>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</si>
  <si>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</si>
  <si>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</si>
  <si>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</si>
  <si>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</si>
  <si>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</si>
  <si>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</si>
  <si>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</si>
  <si>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</si>
  <si>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</si>
  <si>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</si>
  <si>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</si>
  <si>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</si>
  <si>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</si>
  <si>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</si>
  <si>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</si>
  <si>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</si>
  <si>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</si>
  <si>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</si>
  <si>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</si>
  <si>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</si>
  <si>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</si>
  <si>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</si>
  <si>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</si>
  <si>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</si>
  <si>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</si>
  <si>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</si>
  <si>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</si>
  <si>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</si>
  <si>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</si>
  <si>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</si>
  <si>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</si>
  <si>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</si>
  <si>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</si>
  <si>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</si>
  <si>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</si>
  <si>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</si>
  <si>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</si>
  <si>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</si>
  <si>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</si>
  <si>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</si>
  <si>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</si>
  <si>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</si>
  <si>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</si>
  <si>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</si>
  <si>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</si>
  <si>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</si>
  <si>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</si>
  <si>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</si>
  <si>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</si>
  <si>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</si>
  <si>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</si>
  <si>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</si>
  <si>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</si>
  <si>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</si>
  <si>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</si>
  <si>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</si>
  <si>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</si>
  <si>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</si>
  <si>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</si>
  <si>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</si>
  <si>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</si>
  <si>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</si>
  <si>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</si>
  <si>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</si>
  <si>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</si>
  <si>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</si>
  <si>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</si>
  <si>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</si>
  <si>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</si>
  <si>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</si>
  <si>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</si>
  <si>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</si>
  <si>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</si>
  <si>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</si>
  <si>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</si>
  <si>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</si>
  <si>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</si>
  <si>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</si>
  <si>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</si>
  <si>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</si>
  <si>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</si>
  <si>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</si>
  <si>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</si>
  <si>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</si>
  <si>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</si>
  <si>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</si>
  <si>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</si>
  <si>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</si>
  <si>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</si>
  <si>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</si>
  <si>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</si>
  <si>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</si>
  <si>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</si>
  <si>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</si>
  <si>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</si>
  <si>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</si>
  <si>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</si>
  <si>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</si>
  <si>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</si>
  <si>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</si>
  <si>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</si>
  <si>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</si>
  <si>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</si>
  <si>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</si>
  <si>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</si>
  <si>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</si>
  <si>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</si>
  <si>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</si>
  <si>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</si>
  <si>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</si>
  <si>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</si>
  <si>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</si>
  <si>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</si>
  <si>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</si>
  <si>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</si>
  <si>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</si>
  <si>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</si>
  <si>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</si>
  <si>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</si>
  <si>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</si>
  <si>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</si>
  <si>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</si>
  <si>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</si>
  <si>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</si>
  <si>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</si>
  <si>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</si>
  <si>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</si>
  <si>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</si>
  <si>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</si>
  <si>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</si>
  <si>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</si>
  <si>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</si>
  <si>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</si>
  <si>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</si>
  <si>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</si>
  <si>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</si>
  <si>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</si>
  <si>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</si>
  <si>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</si>
  <si>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</si>
  <si>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</si>
  <si>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</si>
  <si>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</si>
  <si>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</si>
  <si>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</si>
  <si>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</si>
  <si>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</si>
  <si>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</si>
  <si>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</si>
  <si>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</si>
  <si>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</si>
  <si>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</si>
  <si>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</si>
  <si>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</si>
  <si>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</si>
  <si>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</si>
  <si>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</si>
  <si>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</si>
  <si>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</si>
  <si>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</si>
  <si>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</si>
  <si>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</si>
  <si>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</si>
  <si>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</si>
  <si>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</si>
  <si>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</si>
  <si>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</si>
  <si>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</si>
  <si>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</si>
  <si>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</si>
  <si>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</si>
  <si>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</si>
  <si>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</si>
  <si>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</si>
  <si>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</si>
  <si>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</si>
  <si>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</si>
  <si>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</si>
  <si>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</si>
  <si>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</si>
  <si>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</si>
  <si>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</si>
  <si>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</si>
  <si>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</si>
  <si>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</si>
  <si>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</si>
  <si>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</si>
  <si>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</si>
  <si>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</si>
  <si>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</si>
  <si>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</si>
  <si>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</si>
  <si>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</si>
  <si>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</si>
  <si>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</si>
  <si>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</si>
  <si>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</si>
  <si>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</si>
  <si>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</si>
  <si>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</si>
  <si>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</si>
  <si>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</si>
  <si>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</si>
  <si>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</si>
  <si>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</si>
  <si>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</si>
  <si>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</si>
  <si>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</si>
  <si>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</si>
  <si>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</si>
  <si>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</si>
  <si>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</si>
  <si>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</si>
  <si>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</si>
  <si>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</si>
  <si>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</si>
  <si>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</si>
  <si>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</si>
  <si>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</si>
  <si>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</si>
  <si>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</si>
  <si>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</si>
  <si>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</si>
  <si>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</si>
  <si>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</si>
  <si>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</si>
  <si>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</si>
  <si>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</si>
  <si>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</si>
  <si>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</si>
  <si>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</si>
  <si>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</si>
  <si>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</si>
  <si>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</si>
  <si>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</si>
  <si>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</si>
  <si>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</si>
  <si>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</si>
  <si>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</si>
  <si>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</si>
  <si>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</si>
  <si>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</si>
  <si>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</si>
  <si>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</si>
  <si>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</si>
  <si>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</si>
  <si>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</si>
  <si>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</si>
  <si>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</si>
  <si>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</si>
  <si>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</si>
  <si>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</si>
  <si>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</si>
  <si>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</si>
  <si>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</si>
  <si>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</si>
  <si>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</si>
  <si>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</si>
  <si>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</si>
  <si>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</si>
  <si>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</si>
  <si>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</si>
  <si>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</si>
  <si>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</si>
  <si>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</si>
  <si>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</si>
  <si>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</si>
  <si>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</si>
  <si>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</si>
  <si>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</si>
  <si>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</si>
  <si>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</si>
  <si>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</si>
  <si>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</si>
  <si>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</si>
  <si>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</si>
  <si>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</si>
  <si>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</si>
  <si>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</si>
  <si>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</si>
  <si>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</si>
  <si>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</si>
  <si>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</si>
  <si>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</si>
  <si>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</si>
  <si>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</si>
  <si>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</si>
  <si>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</si>
  <si>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</si>
  <si>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</si>
  <si>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</si>
  <si>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</si>
  <si>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</si>
  <si>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</si>
  <si>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</si>
  <si>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</si>
  <si>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</si>
  <si>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</si>
  <si>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</si>
  <si>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</si>
  <si>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</si>
  <si>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</si>
  <si>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</si>
  <si>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</si>
  <si>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</si>
  <si>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</si>
  <si>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</si>
  <si>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</si>
  <si>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</si>
  <si>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</si>
  <si>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</si>
  <si>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</si>
  <si>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</si>
  <si>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</si>
  <si>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</si>
  <si>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</si>
  <si>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</si>
  <si>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</si>
  <si>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</si>
  <si>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</si>
  <si>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</si>
  <si>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</si>
  <si>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</si>
  <si>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</si>
  <si>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</si>
  <si>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</si>
  <si>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</si>
  <si>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</si>
  <si>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</si>
  <si>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</si>
  <si>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</si>
  <si>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</si>
  <si>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</si>
  <si>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</si>
  <si>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</si>
  <si>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</si>
  <si>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</si>
  <si>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</si>
  <si>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</si>
  <si>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</si>
  <si>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</si>
  <si>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</si>
  <si>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</si>
  <si>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</si>
  <si>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</si>
  <si>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</si>
  <si>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</si>
  <si>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</si>
  <si>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</si>
  <si>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</si>
  <si>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</si>
  <si>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</si>
  <si>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</si>
  <si>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</si>
  <si>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</si>
  <si>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</si>
  <si>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</si>
  <si>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</si>
  <si>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</si>
  <si>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</si>
  <si>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</si>
  <si>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</si>
  <si>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</si>
  <si>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</si>
  <si>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</si>
  <si>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</si>
  <si>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</si>
  <si>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</si>
  <si>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</si>
  <si>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</si>
  <si>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</si>
  <si>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</si>
  <si>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</si>
  <si>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</si>
  <si>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</si>
  <si>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</si>
  <si>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</si>
  <si>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</si>
  <si>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</si>
  <si>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</si>
  <si>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</si>
  <si>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</si>
  <si>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</si>
  <si>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</si>
  <si>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</si>
  <si>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</si>
  <si>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</si>
  <si>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</si>
  <si>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</si>
  <si>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</si>
  <si>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</si>
  <si>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</si>
  <si>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</si>
  <si>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</si>
  <si>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</si>
  <si>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</si>
  <si>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</si>
  <si>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</si>
  <si>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</si>
  <si>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</si>
  <si>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</si>
  <si>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</si>
  <si>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</si>
  <si>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</si>
  <si>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</si>
  <si>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</si>
  <si>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</si>
  <si>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</si>
  <si>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</si>
  <si>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</si>
  <si>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</si>
  <si>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</si>
  <si>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</si>
  <si>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</si>
  <si>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</si>
  <si>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</si>
  <si>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</si>
  <si>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</si>
  <si>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</si>
  <si>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</si>
  <si>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</si>
  <si>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</si>
  <si>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</si>
  <si>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</si>
  <si>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</si>
  <si>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en la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</si>
  <si>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</si>
  <si>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</si>
  <si>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</si>
  <si>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</si>
  <si>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</si>
  <si>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</si>
  <si>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</si>
  <si>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</si>
  <si>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OSCAR ARMADO SANCHEZ CARBALLO</t>
  </si>
  <si>
    <t>JOSE ARMADO MEJIA GUARDADO</t>
  </si>
  <si>
    <t>RICARDO ARMADO MORAN MARTINEZ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</si>
  <si>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</si>
  <si>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</si>
  <si>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</si>
  <si>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</si>
  <si>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</si>
  <si>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</si>
  <si>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</si>
  <si>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</si>
  <si>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ELABORACION DE PROTESIS CORTAS ESPECIALES PARA AMBOS MIEMBROS INFERIORES SOBRE RODILLAS.</t>
  </si>
  <si>
    <t>CONTRATAR EL SERVICIO DE MANTENIMIENTO PREVENTIVO PARA CENTRAL TELEFONICA.</t>
  </si>
  <si>
    <t>ADQUIRIR EL SUMINISTRO Y ELABORACION DE PLANTILLAS ORTOPEDICAS, PARA BENEFICIARIOS DEL FONDO.</t>
  </si>
  <si>
    <t>CONTRATAR EL SERVICIO DE PUBLICACION ESCRITA EN PERIODICOS DE CIRCULACION NACIONAL AVISO DE CONVOCATORIA PARA PROCESOS LICITATORIOS.</t>
  </si>
  <si>
    <t>ADQUIRIR EL SUMINISTRO DE TRATAMIENTO ODONTOLOGICO Y ELABORACION DE PROTESIS DENTAL PARA BENEFICIARIOS.</t>
  </si>
  <si>
    <t>CONTRATAR EL SERVICIO DE PUBLICACION ESCRITA EN DOS PERIODICOS CON EL FIN DE REQUERIR CURRICULUM VITAE, PARA REALIZAR EL PROCESO DE SELECCIÓN Y CONTRATACION DE PERSONAL, A EFECTO DE CUBRIR 5 PLAZAS.</t>
  </si>
  <si>
    <t>CONTRATAR EL SERVICIO DE CONSULTORIA DE UNA EMPRESA QUE REALICE ESTUDIO DE SUELO, LINEA DE CONSTRUCCION Y AREA UTIL DE TERRENO DISPONIBLE EN EDIFICIO MULTIFUNCIONAL DEL FONDO.</t>
  </si>
  <si>
    <t>CONTRATAR EL SERVICIO DE PUBLICICACION ESCRITA EN PERIODICOS DE CIRCULACION NACIONAL AVISO DE CONVOCATORIA PARA PROCESOS LICITATORIOS.</t>
  </si>
  <si>
    <t xml:space="preserve">CONTRATAR EL SERVICIO DE EVALUACIONES PSICOLOGICAS PARA PROFESIONALES </t>
  </si>
  <si>
    <t>CONTRATAR EL SERVICIO DE PUBLICACION ESCRITA A FIN DE COMUNICAR INFORMACION A BENEFICIARIOS, EN EL MARCO DEL .PLAN  PARA LA IMPLEMENTACION DEL PAGO DE LA DEUDA DE PENSIONES A BENEFICIARIOS DEL FONDO</t>
  </si>
  <si>
    <t>CONTRATAR EL SERVICIO DE IMPRESIÓN DEL ACUERDO MUTUO QUE FIRMARAN LOS BENEFICIARIOS EN EL MARCO DEL PLAN PARA LA IMPLEMENTACION DEL PAGO DE LA DEUDA DE PENSIONES A BENEFICIARIOS DEL FONDO.</t>
  </si>
  <si>
    <t>CONTRATAR EL SERVICIO DE TELEFONIA MOVIL.</t>
  </si>
  <si>
    <t>ADQUIRIR EL SUMINISTRO DE ARTICULOS DE CONSUMO  Y LIMPIEZA.</t>
  </si>
  <si>
    <t>ADQUIRIR EL SUMINISTRO DE TRES VENTILADORES EN PARED PARA EL AREA DE ATENCION A BENEFICIARIOS EN LAS INSTALACIONES DEL FONDO.</t>
  </si>
  <si>
    <t>CONTRATAR EL SERVICIO DE MANTENIMIENTO PREVENTIVO Y CORRECTIVO PARA 5 FOTOCOPIADORAS.</t>
  </si>
  <si>
    <t>CONTRATAR EL SERVICIO DE EXAMENES COMPLEMENTARIOS EN LA ESPECIALIDAD DE OFTALMOLOGIA PARA BENEFICIAIOS Y SOLICITANTES DEL FONDO DE PROTECCION DE LISIADOS.</t>
  </si>
  <si>
    <t>CONTRATAR EL SERVICIO DE EXAMENES COMPLEMENTARIOS EN LA ESPECIALIDAD DE GASTROENTEROLOGIA PARA BENEFICIARIOS Y SOLICITANTES DEL FONDO DE PROTECCION DE LISIADOS.</t>
  </si>
  <si>
    <t>CONTRATAR EL SERVICIO DE EXAMENES COMPLEMENTARIOS EN LA ESPECIALIDAD DE UROLOGIA PARA BENEFICIARIOS Y SOLICITANTES DEL FONDO DE PROTECCION DE LISIADOS.</t>
  </si>
  <si>
    <t>CONTRATAR EL SERVICIO DE PUBLICACION ESCRITA EN DOS PERIODICOS, CON FIN DE REQUERIR CURRICULUM VITAE, PARA REALIZAR EL PROCESO DE SELECCIÓN Y CONTRATACION DE PERSONAL, A EFECTO DE CUBRIR 13 PLAZAS.</t>
  </si>
  <si>
    <t>CONTRATAR EL SERVICIO DE EXAMENES COMPLEMENTARIOS EN LA ESPECIALIDAD DE ELECTROFISIOLOGIA PARA BENEFICIARIOS Y SOLICITANTES DEL FONDO DE PROTECCION DE LISIADOS.</t>
  </si>
  <si>
    <t>CONTRATAR EL SERVICIO DE EXAMENES COMPLEMENTARIOS EN LA ESPECIALIDAD DE OTORRINOLARINGOLOGIA PARA BENEFICIARIOS Y SOLICITANTES DEL FONDO DE PROTECCION DE LISIADOS.</t>
  </si>
  <si>
    <t>CONTRATAR EL SERVICIO DE EXAMENES COMPLEMENTARIOS EN LA ESPECIALIDAD DE NEUMOLOGIA PARA BENEFICIARIOS Y SOLICITANTES DEL FONDO DE PROTECCION DE LISIADOS .</t>
  </si>
  <si>
    <t>CONTRATAR EL SERVICIO DE EXAMENES DE LABORATORIO PARA BENEFICIARIOS Y SOLICITANTES DEL FONDO DE PROTECCION DE LISIADOS.</t>
  </si>
  <si>
    <t>ADQUIRIR EL SUMINISTRO DE CUATROS CAFETERAS DE 100 TAZAS PARA ATENCION A BENEFICIAIROS EN INSTALACIONES DEL FONDO Y PARA EVENTOS DE CAMPO.</t>
  </si>
  <si>
    <t>CONTRATAR EL SERVICIO DE ENERGIA ELECTRICA Y AIRE ACONDICIONADO.</t>
  </si>
  <si>
    <t>CONTRATAR EL SERVICIO DE ARRENDAMIENTO DE  PUESTOS (STANDS), PARA LA PARTICIPACION DE BENEFICIARIOS EN EVENTO DE FERIA AGRO EXPO.</t>
  </si>
  <si>
    <t>ADQUIRIR EL SUMINISTRO DE 20 MESAS PLEGABLES Y 40 SILLAS PLASTICAS CON BRAZOS.</t>
  </si>
  <si>
    <t>ADQUIRIR EL SUMINISTRO DE PAPELERIA Y ARTICULOS DE OFICINA.</t>
  </si>
  <si>
    <t>CONTRATAR EL SERVICIO DE TRANSPORTE PARA BENEFICIARIOS QUE PARTICIPARAN EN FERIA AGRO EXPO 2010 PARA SER TRASLADADOS DESDE EL LUGAR DESIGNADO COMO ALOJAMIENTO HASTA EL INSTALACIONES DE LA FERIA Y VICEVERSA.</t>
  </si>
  <si>
    <t>CONTRATAR EL SERVICIO DE ALOJAMIENTO PARA BENEFICIARIOS DEL FONDO.</t>
  </si>
  <si>
    <t>ADQURIR EL SUMINISTRO DE FORMULARIOS IMPRESOS  PARA EMITIR CONSTANCIAS DE VIDA DE BENEFICIARIOS PENSIONADOS DEL FONDO  EN CUMPLIMIENTO AL ARTICULO 117 DEL REGLAMENTO DE LA LEY DE BENEFICIO PARA LA PROTECCION DE LOS LISIADOS Y DISCAPACITADOS A CONSECUENCIA DEL CONFLICTO ARMADO.</t>
  </si>
  <si>
    <t>ADQUIRIR EL SUMINISTRO DE 2 CANOPIS PARA SER UTILIZADOS EN LAS DIFERENTES ACTIVIDADES QUE REALIZA EL FONDO.</t>
  </si>
  <si>
    <t>CONTRATAR EL SERVICIO DE 4 PUBLICACIONES EN DOS PERIODICOS DE MAYOR CIRCULACION NACIONAL, A EFECTO DE COMUNICAR A BENEFICIARIOS PENSIONADOS, QUE DEBEN  HACER CONSTAR AL FONDO QUE SE ENCUENTRAN CON VIDA, EN CUMPLIMIENTO A LO ESTABLECIDO EN EL ARTICULO 117 DEL REGLAMENTO DE LA LEY DE BENEFICIO PARA LA PROTECCION DE LOS LISIADOS Y DISCAPACITADOS A CONSECUENCIA DEL CONFLICTO ARMADO.</t>
  </si>
  <si>
    <t>CONTRATAR EL SERVICIO DETRANSMISION DE CUÑAS RADIALES .</t>
  </si>
  <si>
    <t>ADQUIRIR EL SUMINISTRO DE PRODUCTOS INFORMATICOS.</t>
  </si>
  <si>
    <t>CONTRATAR EL SERVICIO TECNICO PARA LA ELABORACION DE PLANTA ARQUITECTONICA Y DISTRIBUCION DE LA INFRAESTRUCTURA PARA EL TALLER DE PROTESIS.</t>
  </si>
  <si>
    <t>CONTRATAR EL SERVICIO DE PUBLICACION ESCRITA EN PERIODICOS DE CIRCULACION NACIONAL AVISO DE RESULTADOS PARA PROCESOS LICITATORIOS.</t>
  </si>
  <si>
    <t>CONTRATAR LOS SERVICIOS PROFESIONALES DE MEDICOS ESPECIALISTAS PARA QUE EFECTUEN EVALUACIONES A BENEFICIARIOS Y SOLICITANTES DEL FONDO DE PROTECCION DE LISIADOS.</t>
  </si>
  <si>
    <t>CONTRATAR EL SERVICIO DE  EVALUACIONES PSICOLOGICAS A PERSONAS QUE APLICARA A PLAZAS QUE ACTUALMENTE SE ENCUENTRAN EN CONDICIONES VANCANTES.</t>
  </si>
  <si>
    <t>ADQUIRIR EL SUMINISTRO DE MOBILIARIO DE OFICINA PARA LA UNIDA DE PLANIFICACION Y DESARROLLO INSTITUCIONAL.</t>
  </si>
  <si>
    <t>CONTRATAR EL SERVICIO DE ARRENDAMIENTO DE LOCAL PARA LA ATENCION A BENEFICIARIOS DEL FONDO DE PROTECCION DE LISIADOS Y DISCAPACITADOS A CONSECUENCIA DEL CONFLICTO ARMADO.</t>
  </si>
  <si>
    <t>ADQUIRIR EL SUMINISTRO DE PROTESISI Y ORTESIS DE MIEMBROS SUPERIORES E INFERIORES PARA BENEFICIARIOS CON DISCAPACIDAD.</t>
  </si>
  <si>
    <t>ADQUIRIR EL SUMINISTRO DE AGUA PURIFICADA, PARA CONSUMO DE LA POBLACION BENEFICIARIA QUE SE ATIENDE Y EMPLEADOS DE LA INSTITUCION.</t>
  </si>
  <si>
    <t>ADQUIRIR EL SUMINISTRO DE DOS PROTESIS ESPECIALES Y UNA ORTESIS ESPECIAL PARA BENEFICIARIOS DEL FONDO</t>
  </si>
  <si>
    <t>ADQUIRIR EL SUMINISTRO DE DOS APARATOS AUDITIVOS INTRAAUDICULARES PARA BENEFICIARIOS .</t>
  </si>
  <si>
    <t>CONTRATAR EL SERVICIO DE PUBLICACION ESCRITA EN PERIODICOS DE CIRCULACION NACIONAL, CON EL FIN DE REQUERIR CURRICULUM VITAE PARA REALIZAR EL PROCESO DE SELECCIÓN Y CONTRATACION DE PERSONAL A EFECTO DE CUBRIR  PLAZAS.</t>
  </si>
  <si>
    <t>ADQUIRIR EL SUMINISTRO DE PIE DE CRIA DE CONEJOS  PARA ACTIVIDAD PRODUCTIVA DE UN BENEFICIARIO DEL FONDO.</t>
  </si>
  <si>
    <t>CONTRATAR EL SERVICIO DE REMEDICION DE INMUEBLE QUE ALBERGA EL EDIFICIO MULTIFUNCIONAL PARA LA ATENCION INTEGRAL DE LAS PERSONAS LISIADAS Y DISCAPACITADAS A CONSECUENCIA DEL CONFLITO ARMADO.</t>
  </si>
  <si>
    <t>CONTRATAR EL SERVICIO DE PUBLICACION ESCRITA EN PERIODICOS DE CIRCULACION NACIONAL AVISO DE CONVOCATORIA Y AVISO DE RESULTADO DE PROCESOS LICITATORIOS.</t>
  </si>
  <si>
    <t>ADQUIRIR EL SUMINISTRO DE  SISTEMAS DE GAS  PARA ACTIVIDADES PRODUCTIVAS DE BENEFICIARIOS DEL FONDO DE PROTECCION DE LISIADOS Y DISCAPACITADOS A CONSECUENCIA DEL CONFLICTO ARMADO.</t>
  </si>
  <si>
    <t>ADQUIRIR EL SUMINISTRO DE LLANTAS PARA LOS DIFERENTES VEHICULOS DE LA  INSTITUCION .</t>
  </si>
  <si>
    <t>ADQUIRIR EL SUMINISTRO DE MATERIALES DE CONSTRUCCION EN APOYO A LA ACTIVIDAD PRODUCTIVA.</t>
  </si>
  <si>
    <t>CONTRATAR EL SERVICIO TECNICOS PARA REALIZAR INSTALACIONE ELECTRICAS, DE CABLEADO PARA TELEFONIA Y DE UNA RED DE CABLE LOCAL PARA DATOS, PARA LAS INSTALCIONES DEL FONDO UBICADO EN LA 6ª Y 10ª CALLE PONIENTE Nº 1429, COLONIA FLOR BLANCA.</t>
  </si>
  <si>
    <t>CONTRATAR EL SERVICIO DE PUBLICACION ESCRITA EN PERIODICOS DE CIRCULACION NACIONAL AVISO DE CONVOCATORIA Y AVISO DE RESULTADOS  PARA PROCESOS LICITATORIOS.</t>
  </si>
  <si>
    <t>ADQUIRIR EL SUMINISTRO DE 11  PARES DE BOTAS PARA AGENTES DE SEGURIDAD.</t>
  </si>
  <si>
    <t>ADQUIRIR EL SUMINISTRO DE ONCE PARES DE BOTAS PARA AGENTES DE SEGURIDAD.</t>
  </si>
  <si>
    <t>CONTRATAR EL SERVICIO DE EVALUACIONES PSICOLOGICAS INDIVIDUALES.</t>
  </si>
  <si>
    <t>CONTRATAR EL SERVICIO TECNICO PARA LA INSTALCION E INTERCONEXION DE LAS REDES LOCALES ENTRE LAS OFICINAS DEL FONDO UBICADAS EN LA 6ª Y 10ª CALLLE PONIENTE Y 29 AV. SUR# 1537 Y LA 6ª Y 10ª PONIENTE Nº 1429, AMBAS EN COLONIA FLOR BLANCA SAN SALVADOR.</t>
  </si>
  <si>
    <t>ADQUIRIR EL SUMINISTRO DE ARTICULOS PLASTICOS Y SIMILARES PARA ACTIVIDADES PRODUCTIVAS DE BENEFICIARIOS DEL FONDO DE PROTECCION DE LISIADOS Y DISCAPACITADOS A CONSECUENCIA DEL CONFLICTO ARMADO.</t>
  </si>
  <si>
    <t>ADQUIRIR EL SUMINISTRO DE BEBIDAS ENVASADAS PARA BENEFICIARIOS QUE REALIZAN TRAMITES EN EL FONDO.</t>
  </si>
  <si>
    <t>CONTRATAR EL SERVICIO DE LOJAMIENTO PARA BENEFICIARIOS Y POTENCIALES BENEFICIARIOS QUE VIAJAN DESDE EL INTERIOR DEL PAIS PARA REALIZAR TRAMITES RELACIONADOS CON SU SOLICITUD O BENEFICIO.</t>
  </si>
  <si>
    <t>ADQUIRIR EL SUMINISTRO DE EQUIPOS Y ACCESORIOS DE OFICINA PARA ACTIVIDADES PRODUCTIVAS DE BENEFICIARIOS.</t>
  </si>
  <si>
    <t>ADQUIRIR EL SUMINISTRO DE APARATOS DE AIRE ACONDICIONADOS PORTATILES.</t>
  </si>
  <si>
    <t>ADQUIRIR EL SUMINISTRO DE SEIS VENTILADORES INDUSTRIALES METALICOS PARA TECHO.</t>
  </si>
  <si>
    <t>ADQUIRIR EL SUMINISTRO DE 33 UNIFORMES PARA PERSONAL DE SEGURIDAD DE LA INSTITUCION.</t>
  </si>
  <si>
    <t xml:space="preserve">CONTRATAR EL SERVICIO DE  ARRENDAMIENTO DE LOCAL PARA EL ESTABLECIMIENTO DE UNA OFICINA REGIONAL DEL FONDO DE PROTECCION DE LISIADOS Y DISCAPACITADOS A CONSECUENCIA DEL CONFLICTO ARMADO, EN LA CIUDAD DE SAN MIGUEL. </t>
  </si>
  <si>
    <t>CONTRATAR EL SERVICIO DE PUBLICACION ESCRITA EN PERIODICOS DE CIRCULACION NACIONAL, NOTIFICACION A BENEFICIARIOS Y PUBLICO EN GENERAL DE LAS NUEVAS OFICINAS DE ATENCION A BENEFICIARIOS.</t>
  </si>
  <si>
    <t>ADQUIRIR EL SUMINISTRO DE PAN DULCE Y PAN SALADO PARA BENEFICIARIOS QUE ASISTEN A REUNIONES Y REALIZAN TRAMITES EN LAS INSTALACIONES DEL FONDO.</t>
  </si>
  <si>
    <t>CONTRATAR EL SERVICIO DE  AUDITORIA EXTERNA PARA REALIZAR AUDITORIA FINANCIERA.</t>
  </si>
  <si>
    <t>CONTRATAR EL SERVICIO DE REPARACION DE CANALES DE AGUAS LLUVIAS EN 2ª Y 3º NIVEL DEL EDIFICIO DEL FONDO  UBICADO EN 4ª AVENIDA NORTE # 428, BARRIO SAN JOSE , SAN SALVADOR.</t>
  </si>
  <si>
    <t>CONTRATAR EL SERVICIO DE ARRENDAMIENTO DE  DOCE PUESTOS PARA LA PARTICIPACION DE BENEFICIARIOS EN EVENTO DE FERIA CONSUMA.</t>
  </si>
  <si>
    <t>ADQUIRIR EL SUMINISTRO DE UN SOFTWARE PARA REPALDO DE DATOS INSTITUCIONALES.</t>
  </si>
  <si>
    <t>CONTRATAR EL SERVICIO DE ALOJAMIENTO EN HABITACIONES DOBLES O TRIBLES PARA BENEFICIARIOS DEL FONDO.</t>
  </si>
  <si>
    <t>CONTRATAR EL SERVICIO DE EXAMENES COMPLEMENTARIOS EN LA ESPECIALIDAD DE ELECTROFISIOLOGIA, PARA SOLICITANTES Y BENEFICIARIOS DEL FONDO DE PROTECCION DE LISIADOS Y DISCAPACITADOS A CONSECUENCIA DEL CONFLICTO ARMADO.</t>
  </si>
  <si>
    <t>CONTRATAR EL SERVICIO DE  PUBLICACION ESCRITA EN PERIODICO DE CIRCULACION NACIONAL AVISO DE CONVOCATORIA PARA PROCESOS LICITATORIOS.</t>
  </si>
  <si>
    <t>CONTRATAR EL SERVICIO DE UN MEDICO EN LA ESPECIALIDAD DE COLOPROCTOLOGIA PARA REALIZAR  EVALUACIONES MEDICAS, DICTAMEN A BENEFICIARIOS Y SOLICITANTES.</t>
  </si>
  <si>
    <t>CONTRATAR EL SERVICIO DE PUBLICACION ESCRITA EN PERIODICOS DE CIRCULACION NACIONAL, CON EL FIN DE REQUERIR CURRICULUM VITAE PARA REALIZAR EL PROCESO DE SELECCIÓN Y CONTRATACION DE PERSONAL A EFECTO DE CUBRIR PLAZAS.</t>
  </si>
  <si>
    <t>ADQUIRIR EL SUMINISTRO DE EQUIPO Y ACCESORIOS DE FERRETERIA PARA ACTIVIDADES PRODUCTIVAS DE BENEFICIARIOS DEL FONDO.</t>
  </si>
  <si>
    <t>CONTRATAR EL SERVICIO DE CONSULTORIA PARA EL DESARROLLO E IMPLEMENTACION DE UN SISTEMA INFORMATICO PARA LA ADMINISTRACION DE CREDITO DE LA POBLACION BENEFICIARIA DEL FONDO.</t>
  </si>
  <si>
    <t>CONTRATAR EL SERVICIO DE EXAMENES DE GABINETE EN LA ESPECIALIDAD DE NEUMOLOGIA.</t>
  </si>
  <si>
    <t>ADQUIRIR EL SUMINISTRO DE FORMULARIOS PARA LA UNIDAD DE AUDITORIA INTERNA Y LOS DEPARTAMENTOS DE SERVICIOS GENERALES Y TESORERIA .</t>
  </si>
  <si>
    <t>ADQUIRIR EL SUMINISTRO DE EQUIPOS ELECTRONICOS PARA ACTIVIDADES PRODUCTIVAS DE BENEFICIARIOS .</t>
  </si>
  <si>
    <t>CONTRATAR EL SERVICIO DE CIRUGIA OFTALMOLOGICA PARA REALIZAR TRANSPLANTES DE CORNEA PARA BENEFICIARIOS DE FOPROLYD.</t>
  </si>
  <si>
    <t>CONTRATAR EL SERVICIO DE EVALUACIONES MEDCAS A BENEFICIARIOS DEL FONDO EN LA ESPECIALIDAD DE OFTALMOLOGIA.</t>
  </si>
  <si>
    <t>CONTRATAR EL SERVICIO DE PUBLICACION ESCRITA EN UN PERIODICO, CON EL FIND DE REQUERIR CURRICULUM VITAE, PARA REALIZAR EL PROCESO DE SELECCIÓN Y CONTRATACION DE PERSONAL, A EFECTO DE CUBRIR UNA PLAZA.</t>
  </si>
  <si>
    <t xml:space="preserve">ADQUIRIR EL SUMINISTRO DE ARMAS Y MUNICIONES PARA LOS SERVICIOS PROPIOS DE SEGURIDAD DEL FONDO DE PROTECCION DE LISIADOS Y DISCAPACITADOS A CONSECUENCIA DEL CONFLICTO ARMADO. </t>
  </si>
  <si>
    <t>CONTRATAR EL SERVICIO DE PUBLICACION ESCRITA EN UN PERIODICO DE CIRCULACION NACIONAL AVISO DE CONVOCATORIA PARA PROCESOS LICITATORIOS.</t>
  </si>
  <si>
    <t>CONTRATAR LOS SERVICIOS DE ARRENDAMIENTO DE CASA UBICADA EN LA 6ª Y 10ª CALLE PONIENTE Y 29 AVENIDA SUR Nº 1537, COLONIA FLOR BLANCA, EN LA CUAL FUNCIONAN LAS OFICINAS DEL FONDO DE PROTECCION DE LISIADOS Y DISCAPACITADOS A CONSECUENCIA DEL CONFLICTO ARMADO.</t>
  </si>
  <si>
    <t>ADQUIRIR EL SUMINISTRO DE AIRES ACONDICIONADOS Y VENTILADORES PARA SER UTILIZADOS EN LAS REGIONALES NORTE Y ORIENTE DEL FONDO DE PROTECCION DE LISIADOS Y DISCAPACITADOS A CONSECUENCIA DEL CONFLICTO ARMADO.</t>
  </si>
  <si>
    <t>ADQUIRIR EL SUMINISTRO DE DOS CAFETERAS PARA LA REGIONAL DE SAN MIGUEL Y CHALATENANGO DEL FONDO DE PROTECCION DE LISIADOS Y DISCAPACITADOS A CONSECUENCIA DEL CONFLICTO ARMADO.</t>
  </si>
  <si>
    <t>ADQUIRIR EL SUMINISTRO DE 8 CAMAS DE LONA (TIPO TIJERAS) PARA LAS OFICINAS REGIONALES DEL FONDO DE PROTECCION DE LISIADOS Y DISCAPACITADOS A CONSECUENCIA DE CONFLICTO ARMADO.</t>
  </si>
  <si>
    <t>ADQUIRIR EL SUMINISTRO DE MATERIALES ELECTRICOS Y MANO DE OBRA.</t>
  </si>
  <si>
    <t>CONTRATAR EL SERVICIO DE PUBLICACION ESCRITA EN UN PERIODICO DE MAYOR CIRCULACION NACIONAL, A EFECTO DE HACER UN LLAMADO A LOS BENEFICIARIOS QUE AUN NO SE HAN HECHO PRESENTES PARA FIRMAR EL DOCUMENTO MUTUO ENTRE EL GOBIERNO DE EL SALVADOR Y LOS BENEFICIARIOS.</t>
  </si>
  <si>
    <t>CONTRATAR EL SERVICIO DE ARRENDAMIENTO DE SILLAS, CANOPIS Y UNA TARIMA</t>
  </si>
  <si>
    <t>CONTRATAR EL SERVICIO DE ELABORACION, IMPRESIÓN, REFILADO Y EMPAQUETADO DE  MEMORIAS INSTITUCIONALES.</t>
  </si>
  <si>
    <t>ADQUIRIR EL SUMINISTRO DE ACCESORIOS PARA PESCA, PARA APOYOS PRODUCTIVOS AGROPECUARIOS Y NO AGROPECUARIOS PARA LA ATENCION DE BENEFICIARIOS.</t>
  </si>
  <si>
    <t>CONTRATAR EL SERVICIO DE PUBLICACION ESCRITA EN PERIODICOS DE CIRCULACION NACIONAL AVISO DE CONVOCATORIA PARA PROCESOS LICITATORIOS</t>
  </si>
  <si>
    <t>CONTRATAR EL SERVICIO DE  PUBLICACION ESCRITA EN PERIODICOS DE CIRCULACION NACIONAL, CON EL FIN DE REQUERIR CURRICULUM VITAE PARA REALIZAR EL PROCESO DE SELECCIÓN Y CONTRATACION DE PERSONAL A EFECTO DE CUBRIR PLAZAS.</t>
  </si>
  <si>
    <t>ADQUIRIR EL SUMINISTRO DE PIE DE CRIA DE CERDOS PARA ACTIVIDADES PRODUCTIVAS DE  BENEFICIARIOS DEL FONDO DE PROTECCION DE LISIADOS Y DISCAPACITADOS A CONSECUENCIA DEL CONFLICTO ARMADO.</t>
  </si>
  <si>
    <t>CONTRATAR LOS  SERVICIOS PROFESIONALES EN APOYOS A LA GESTION DE LA COMISION TECNICA EVALUACION DEL FONDO.</t>
  </si>
  <si>
    <t>ADQUIRIR EL SUMINISTRO DE EQUIPO DENTAL.</t>
  </si>
  <si>
    <t>CONTRATAR LOS SERVICIOS COMPLEMENTARIOS DE MEDICOS ESPECIALISTAS PARA EVALUACIONES Y DISCTAMENES DE SOLICITANTES Y BENEFICIARIOS.</t>
  </si>
  <si>
    <t>CONTRATAR EL SERVICIO DE 15 CURSOS DE CLASES DE MANEJO.</t>
  </si>
  <si>
    <t>CONTRATAR EL SERVICIO DE ELABORACION DE ROTULOS PARA IDENTIFICACION EN LAS OFICINAS REGIONALES DE SAN MIGUEL Y CHALATENANGO.</t>
  </si>
  <si>
    <t>ADQUIRIR EL SUMINISTRO DE BASTONES CANADIENSES</t>
  </si>
  <si>
    <t>CONTRATAR EL SERVICIO DE MANTENIMIENTO PREVENTIVO  PARA LOS EQUIPO INFORMATICOS DEL FONDO</t>
  </si>
  <si>
    <t>CONTRATAR EL SERVICIO DE DESMONTAJE E INSTALACION DE TRES AIRES ACONDICIONADOS</t>
  </si>
  <si>
    <t>ADQUIRIR EL SUMINISTRO DE UNIFORMES PARA EL PERSONAL DE LA INSTITUCION.</t>
  </si>
  <si>
    <t>ADQUIRIR EL SUMINISTRO DE ARTICULOS Y ACCESORIOS PARA EL ORDENAMIENTO PARA LA ATENCION A BENEFIARIOS.</t>
  </si>
  <si>
    <t>ADQUIRIR EL SUMINISTRO DE INSUMOS Y ACCESORIOS DE SERIGRAFIA PARA APOYOS PRODUCTIVOS AGROPECUARIOS Y NO AGROPECUARIOS PARA LA ATENCION DE BENEFIARIOS  EN EL MARCO DEL PROGRAMA DE REINSERCION SOCIAL Y PRODUCTIVA.</t>
  </si>
  <si>
    <t>CONTRATAR EL SERVICIO DE ARRENDAMIENTO DE UN LOCAL PARA LA INSTALACION DE UNA OFICINA REGIONAL DEL FONDO DE PROTECCION DE LISIADOS Y DISCAPACITADO A CONSECUENCIA DEL CONFLICTO ARMADO, EN LA CIUDAD DE CHALATENANGO</t>
  </si>
  <si>
    <t>CONTRATAR EL SERVICIO DE DESMONTAJE DE RAMPLA METALICA.</t>
  </si>
  <si>
    <t>ADQUIRIR EL SUMINISTRO DE REPARACION DE PROTESIS Y ORTESIS DE MIEMBROS SUPERIORES E INFERIORES PARA BENEFICIARIOS DEL FONDO .</t>
  </si>
  <si>
    <t>CONTRATAR EL SERVICIO DE TRANSPORTE DE CARGA PARA TRANSLADAR INSUMOS AGROPECUARIOS, Y CRIAS DE AVES Y CERDOS PARA BENEFICIARIOS DE FOPROLYD.</t>
  </si>
  <si>
    <t>CONTRATAR EL SERVICIO DE INSTALACION DE AIRE ACONDICIONADOS EN REGIONAL DE CHATENANGO.</t>
  </si>
  <si>
    <t>ADQUIRIR EL SUMINISTRO DE ACCESORIOS INFORMATICOS PARA EL FONDO DE PROTECCION DE LISIADOS Y DISCAPACITADOS A CONSECUENCIA DEL CONFLCITO ARMADO .</t>
  </si>
  <si>
    <t>CONTRATAR EL SERVICIO DE PUBLICACION ESCRITA EN PERIODICO DE CIRCULACION NACIONAL AVISO DE CONVOCATORIA PARA PROCESOS LICITATORIOS.</t>
  </si>
  <si>
    <t>ADQUIRIR EL SUMINISTRO DE LLANTAS PARA LOS VEHICULOS DE LA INSTITUCION.</t>
  </si>
  <si>
    <t>ADQUIRIR EL SUMINISTRO DE INSUMOS Y ACCESORIOS DE JARDINERIA, PARA APOYOS PRODUCTIVOS AGROPECUARIOS Y NO AGROPECUARIOS PARA LA ATENCION DE  BENEFICIARIOS EN EL MARCO DEL PROGRMA DE REINSERCION SOCIAL Y PRODUCTIVA.</t>
  </si>
  <si>
    <t>ADQUIRIR EL SUMINISTRO DE CHEQUES IMPRESOS.</t>
  </si>
  <si>
    <t>ADQUIRIR EL SUMINISTRO DE CUBETAS DE PINTURA, 6 BROCHAS DE 3" Y  4 BANDEJAS CON SU RODILLO PARA MANTENIMIENTO DEL LA INSTITUCIÓN.</t>
  </si>
  <si>
    <t>ADQUIRIR EL SUMINISTRO DE MATERIALES INFORMATICOS.</t>
  </si>
  <si>
    <t>ADQUIRIR EL SUMINISTRO DE MATERIALES QUIRURGICOS PARA CIRUGIA DE UN BENEFICIARIO.</t>
  </si>
  <si>
    <t>CONTRATAR EL SERVICIO DE EXAMENES DE GABINETE PARA BENEFICIARIOS Y SOLICITANTES DEL FONDO .</t>
  </si>
  <si>
    <t>CONTRATAR LOS SERVICIOS  HOSPITALARIOS PARA UN BENEFIARIO.</t>
  </si>
  <si>
    <t>ADQUIRIR EL SUMINISTRO DE MOBILIARIO, EQUIPO Y ACCESORIO PARA SALA DE BELLEZA.</t>
  </si>
  <si>
    <t>ADQUIRIR EL SUMINISTRO DE ELABORACION DE ORTESIS ESPECIALES, PRESCRITAS POR CTE PARA BENEFICIAIROS DEL FONDO.</t>
  </si>
  <si>
    <t>ADQUIRIR EL SUMINISTRO DE EQUIPO DE OFICINA PARA EL FONDO DE PROTECCION DE LISIADOS Y DISCAPACITADOS A CONSECUENCIA DEL CONFLICTO ARMADO.</t>
  </si>
  <si>
    <t>ADQUIRIR EL SUMINISTRO DE EQUIPOS ELECTRONICOS PARA ACTIVIDADES PRODUCTIVAS DE BENEFICIARIOS.</t>
  </si>
  <si>
    <t>ADQUIRIR EL SUMINISTRO DE ACCESORIOS DE SEGURIDAD OCUPACIONAL, PARA APOYOS PRODUCTIVOS AGROPECUARIOS Y NO AGROPECUARIOS EN EL MARCO DEL PROCEOS DE REINSERCION SOCIAL Y PRODUCTIVO.</t>
  </si>
  <si>
    <t>ADQUIRIR EL SUMINISTRO DE 60 LENTES CORRECTORES Y 6 LENTES DE CONTACTO PARA BENEFICIARIOS.</t>
  </si>
  <si>
    <t>ADQUIRIR EL SUMINISTRO DE MATERIALES DE CONSUMO Y LIMPIEZA.</t>
  </si>
  <si>
    <t>ADQUIRIR EL SUMINISTRO DE PAPELERIA Y ARTICULOS DE OFICINA .</t>
  </si>
  <si>
    <t>ADQUIRIR EL SUMINISTRO DE VALES DE COMBUSTIBLE DE DIESEL PARA SER UTILIZADOS EN LOS VEHICULOS INSTITUCIONALES</t>
  </si>
  <si>
    <t>ADQUIRIR EL SUMINISTRO DE DOS CONTROMETROS PARA EL DEPARTAMENTO DE PENSIONES Y BENEFICIARIOS ECONÓMICOS.</t>
  </si>
  <si>
    <t>ADQUIRIR EL SUMINISTRO DE INSUMOS Y ACCESORIOS DE JARDINERIA, PARA APOYOS PRODUCTIVOS AGROPECUARIOS Y NO AGROPECUARIOS PARA LA ATENCION DE 648 BENEFICIARIOS EN EL MARCO DEL PROGRMA DE REINSERCION SOCIAL Y PRODUCTIVA.</t>
  </si>
  <si>
    <t>ADQUIRIR EL SUMINISTRO DE TRES SILLAS SECRETARIALES ERGONOMICAS PARA EL DEPARTAMENTO DE TESORERIA.</t>
  </si>
  <si>
    <t>CONTRATAR LOS SERVICIOS MEDICOS PARA REALIZAR TRATAMIENTO ODONTOLOGICO Y ELABORACION DE PROTESISI DENTALES PARA BENEFICIARIOS DEL FONDO .</t>
  </si>
  <si>
    <t>ADQUIRIR EL SUMINISTRO DE 12 ESTANTES METALICOS .</t>
  </si>
  <si>
    <t>ADQUIRIR EL SUMINISTRO DE TARJETAS DE PVC  PARA CARNET, CINTAS PARA IMPRESOR DE CARNET Y FICHAS FALTAS.</t>
  </si>
  <si>
    <t>ADQUIRIR EL SUMINISTRO DE 8 PARES DE DEFENSAS METALICAS PARA VEHICULOS DE LA INSTITUCION.</t>
  </si>
  <si>
    <t>CONTRATAR LOS SERVICIOS PROFESIONALES DE MEDICOS EN LA ESPECIALIDAD DE CIRUGIA GENERAL PARA QUE EFECTUEN EVALUACIONES A BENEFICIARIOS Y SOLICITANTES DEL FONDO DE PROTECCION DE LISIADOS.</t>
  </si>
  <si>
    <t>ADQUIRIR EL SUMINISTRO DE UNA MOTOCICLETA PARA BENEFICIARIOS DE FOPROLYD</t>
  </si>
  <si>
    <t>CONTRATAR EL SERVICIO DE PUBLICACION ESCRITA EN PERIODICOS DE CIRCULACION NACIONAL, CON EL FIN DE REQUERIR CURRICULUM VITAE PARA REALIZAR EL PROCESO DE SELECCIÓN Y CONTRATACION DE PERSONAL A EFECTO DE CUBRIR UNA PLAZA.</t>
  </si>
  <si>
    <t>ADQUIRIR EL SUMINISTRO DE MESA DE MADERA.</t>
  </si>
  <si>
    <t>ADQUIRIR EL SUMINISTRO DE REPUESTOS DE BICICLETAS EN APOYO A LA ACTIVIDAD PRODUCTIVAS DE BENEFICIARIOS.</t>
  </si>
  <si>
    <t>ADQUIRIR EL SUMINISTRO DE 5,000 FORMULARIOS DE BROUCHURES PARA EL DEPARTAMENTO DE CREDITOS.</t>
  </si>
  <si>
    <t>CONTRATAR EL SERVICIO DE PUBLICACION ESCRITA EN PERIODICO DE CIRCULACION NACIONAL AVISO DE RESULTADOS PARA PROCESOS LICITATORIOS.</t>
  </si>
  <si>
    <t>ADQUIRIR EL SUMINISTRO DE EXTINTORES DE 10 LIBRAS ,  RECARGABLES, CON ACCESORIOS PARA INSTALCION, MANUAL DE USO Y ROTULO VISIBLE DE IDENTIFICACION, PARA USO DE LAS DIFERENTES OFICINAS DEL FONDO.</t>
  </si>
  <si>
    <t>CONTRATAR EL SERVICIO DE ELABORACION DE 100 PARES DE CALZADO ORTOPEDICO PARA BENEFICIARIOS DEL FOPROLYD.</t>
  </si>
  <si>
    <t>ADQUIRIR EL SUMINISTRO DE MATERIAL QUIRURGIO PARA REEMPLAZO TOTAL DE RODILLA AUN BENEFICIARIO.</t>
  </si>
  <si>
    <t>ADQUIRIR EL SUMINISTRO DE UN APARATO AUDITIVO INTRA AURICULAR PARA A UN BENEFICIARIO.</t>
  </si>
  <si>
    <t>ADQUIRIR EL SUMINISTRO DE EXAMENES COMPLEMENTARIOS EN LA ESPECIALIDAD DE OTORRINOLARINGOLOGIA: AUDIOMETRIA, FIFRAENDOSCOPIA Y TIMPANOMETRIA PARA BENEFICIARIOS Y SOLICITANTES DE FOPROLYD.</t>
  </si>
  <si>
    <t>ADQUIRIR EL SUMINISTRO DE TRES LINER PARA BENEFICIARIOS DE FOPROLYD  PARA BENEFICIARIOS.</t>
  </si>
  <si>
    <t>ADQUIRIR EL SUMINISTRO DE EQUIPO ELECTRONICO PARA APOYOS PRODUCTIVOS A BENEFICIARIOS DEL FONDO.</t>
  </si>
  <si>
    <t>CONTRATAR EL SERVICIO DE ELABORACION DE UNA PROTESIS MODULAR SOBRE RODILLA DERECHA CON RODILLA 3R80 Y PIE ARTICULADO.</t>
  </si>
  <si>
    <t>ADQUIRIR EL SUMINISTRO DE UN TORNO DE HIERRO FUNDIDO DE 16 PULGADAS PARA CARPINTERO DE 10/220 VOLTIOS PARA UN BENEFICIARIO.</t>
  </si>
  <si>
    <t>ADQUIRIR EL SUMINISTRO DE EQUIPO INFORMATICO PARA SOFTWARE DE CONTROL DE BIENES DE FOPROLYD.</t>
  </si>
  <si>
    <t>ADQUIRIR EL SUMINISTRO DE SILLAS SEMI EJECUTIVAS, ESCRITORIOS Y CAMAS DE LONA PARA LAS OFICINAS REGIONALES.</t>
  </si>
  <si>
    <t>CONTRATAR LOS SERVICIOS COMPLEMENTARIOS PARA LAS ADECUACIONES DE LAS REGIONALES DE SAN MIGUEL Y CHALATENANGO.</t>
  </si>
  <si>
    <t>ADQUIRIR EL SUMINISTRO DE CINCO CAFETERAS.</t>
  </si>
  <si>
    <t>ADQUIRIR EL SUMINISTRO DE MOBILIARIO, EQUIPO Y ACCESORIO PARA SALA DE BELLEZA .</t>
  </si>
  <si>
    <t>ADQUIRIR EL SUMINISTRO DE ELABORACION DE PROTESIS OCULARES INDIVIDUALIZADAS PARA BENEFICIARIOS DEL FONDO.</t>
  </si>
  <si>
    <t>ADQUIRIR EL SUMINISTRO DE EQUIPO INFORMATICOS ADICIONAL.</t>
  </si>
  <si>
    <t>CONTRATAR EL SERVICIO DE ELABORACION, IMPRESIÓN, REFILADO Y EMPAQUETADO DE MEMORIAS INSTITUCIONALES.</t>
  </si>
  <si>
    <t>ADQUIRIR EL SUMINISTRO DE ESPECIES Y APARATOS DE AYUDA MECÁNICA PARA BENEFICIARIOS DEL FONDO DE PROTECCIÓN DE LISIADOS Y DISCAPACITADOS A CONSECUENCIA DEL CONFLICTO ARMADO .</t>
  </si>
  <si>
    <t>ADQUIRIR EL SUMINISTRO DE ESPECIES Y APARATOS DE AYUDA MECÁNICA PARA BENEFICIARIOS DEL FONDO DE PROTECCIÓN DE LISIADOS Y DISCAPACITADOS A CONSECUENCIA DEL CONFLICTO ARMADO.</t>
  </si>
  <si>
    <t>ADQUIRIR EL SUMINISTRO DE MOLINOS DE NIXTAMAL Y MAQUINARIA AGRÍCOLA PARA APOYOS PRODUCTIVOS A BENEFICIARIOS DEL FONDO .</t>
  </si>
  <si>
    <t>ADQUIRIR EL SUMINISTRO DE MATERIALES DE CONSTRUCCIÓN, EQUIPOS, HERRAMIENTAS Y ACCESORIOS DE FERRETERÍA PARA APOYOS PRODUCTIVOS A BENEFICIARIOS DEL FONDO.</t>
  </si>
  <si>
    <t>ADQUIRIR EL SUMINISTRO DE INSUMOS AGROPECUARIOS Y CRÍAS DE AVES Y CERDOS PARA ACTIVIDADES PRODUCTIVAS DE BENEFICIARIOS DEL FONDO .</t>
  </si>
  <si>
    <t>CONTRATAR EL SERVICIO DE PÓLIZAS DE SEGUROS DE DAÑOS, SEGUROS DE EQUIPO ELECTRÓNICO, SEGURO DE AUTOMOTORES, SEGURO VIDA Y FIANZAS DE FIDELIDAD, PARA EL FONDO DE PROTECCIÓN DE LISIADOS Y DISCAPACITADOS A CONSECUENCIA ARMADO.</t>
  </si>
  <si>
    <t>ADQUIRIR EL SUMINISTRODE MEDICAMENTOS Y MATERIALES DE CURACIÓN PARA BENEFICIARIOS DEL FONDO DE PROTECCIÓN DE LISIADOS Y DISCAPACITADOS A CONSECUENCIA DEL CONFLICTO ARMADO.</t>
  </si>
  <si>
    <t>CONTRATAR LOS SERVICIOS DE EXÁMENES DE GABINETE PARA BENEFICIARIOS Y SOLICITANTES DEL FONDO DE PROTECCIÓN DE LISIADOS Y DISCAPACITADOS A CONSECUENCIA DEL CONFLICTO ARMADO.</t>
  </si>
  <si>
    <t>ADQUIRIR EL SUMINISTRO DE ALIMENTOS PARA BENEFICIARIOS QUE EN EL TRANSCURSO DEL AÑO PARTICIPARAN EN DIFERENTES EVENTOS PROMOVIDOS POR EL FONDO DE PROTECCIÓN DE LISIADOS Y DISCAPACITADOS A CONSECUENCIA DEL CONFLICTO ARMADO.</t>
  </si>
  <si>
    <t>ADQUIRIR EL SUMINISTRO DE TRES VEHÍCULOS TIPO PICK-UP Y UN MICROBÚS PARA ACTIVIDADES DE ATENCIÓN A BENEFICIARIOS.</t>
  </si>
  <si>
    <t>CONTRATAR EL SERVICIO  DE MANTENIENDO PREVENTIVO Y CORRECTIVO PARA LA FLOTA DE VEHÍCULOS DEL FONDO DE PROTECCIÓN DE LISIADOS Y DISCAPACITADOS A CONSECUENCIA DEL CONFLICTO ARMADO.</t>
  </si>
  <si>
    <t>ADQUIRIR EL SUMINISTRO DE AVES PARA ACTIVIDADES PRODUCTIVAS DE BENEFICIARIOS DEL FONDO DE PROTECCIÓN DE LISIADOS Y DISCAPACITADOS A CONSECUENCIA DEL CONFLICTO ARMADO.</t>
  </si>
  <si>
    <t>CONTRATAR LOS SERVICIOS  DE EXÁMENES COMPLEMENTARIOS EN LA ESPECIALIDAD DE ELECTROFISIOLOGÍA, PARA SOLICITANTES Y BENEFICIARIOS DEL FONDO DE PROTECCIÓN DE LISIADOS Y DISCAPACITADOS A CONSECUENCIA DEL CONFLICTO ARMADO.</t>
  </si>
  <si>
    <t>ADQUIRIR EL SUMINISTRO DE EQUIPO INFORMÁTICO PARA EL FONDO DE PROTECCIÓN DE LISIADOS Y DISCAPACITADOS A CONSECUENCIA DEL CONFLICTO ARMADO.</t>
  </si>
  <si>
    <t>ADQUIRIR EL SUMINISTRO DE MOBILIARIO Y EQUIPO DE OFICINA PAR DEL FONDO DE PROTECCIÓN DE LISIADOS Y DISCAPACITADOS A CONSECUENCIA DEL CONFLICTO ARMADO.</t>
  </si>
  <si>
    <t>ADQUIRIR EL SUMINISTRO DE EQUIPO PARA LA PREPARACIÓN DE ALIMENTOS PARA APOYOS PRODUCTIVOS A BENEFICIARIOS DEL FONDO.</t>
  </si>
  <si>
    <t>ADQUIRIR EL SUMINISTRO DE MOBILIARIO Y ARTÍCULOS PLÁSTICOS, ALUMINIO Y VIDRIO PARA APOYOS PRODUCTIVOS A BENEFICIARIOS DEL FONDO.</t>
  </si>
  <si>
    <t>ADQUIRIR EL SUMINISTRO DE EQUIPO INFORMÁTICO Y DE OFICINA PARA APOYOS PRODUCTIVOS A BENEFICIARIOS DEL FONDO.</t>
  </si>
  <si>
    <t>ADQUIRIR EL SUMINISTRO DE EQUIPO, UTENSILIOS Y ACCESORIOS DE PANADERÍA PARA APOYOS PRODUCTIVOS A BENEFICIARIOS DEL FONDO.</t>
  </si>
  <si>
    <t>ADQUIRIR EL SUMINISTRO DE MOBILIARIO Y ELECTRODOMÉSTICOS  PARA APOYOS PRODUCTIVOS A BENEFICIARIOS DEL FONDO.</t>
  </si>
  <si>
    <t>ADQUIRIR EL SUMINISTRO DE EQUIPO ELECTRÓNICO PARA  APOYOS PRODUCTIVOS A BENEFICIARIOS DEL FONDO.</t>
  </si>
  <si>
    <t>ADQUIRIR EL SUMINISTRO DE PAQUETES BÁSICOS DE ALIMENTOS,DE ASEO PERSONAL YDE UTENSILIOS DE COCINA PARA SER  ENTREGADOS A BENEFICIARIOS DEL FONDO, AFECTADOS POR LA TORMENTA AGATHA.</t>
  </si>
  <si>
    <t>ADQUIRIR EL SUMINISTRO DE MÁQUINAS DE COSER PARA ACTIVIDADES PRODUCTIVAS DE BENEFICIARIOS DEL FONDO DE PROTECCIÓN DE LISIADOS Y DISCAPACITADOS A CONSECUENCIA DEL CONFLICTO ARMADO.</t>
  </si>
  <si>
    <t>CONTRATAR LOS SERVICIOS MÉDICOS PARA UN BENEFIARIO.</t>
  </si>
  <si>
    <t>ADQUIRIR EL SUMINISTRO DE MAQUINAS, HERRAMIENTAS Y ACCESORIOS PARA COSTURAS Y ZAPATERÍA PARA APOYOS PRODUCTIVOS A BENEFICIARIOS DEL FONDO.</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</si>
  <si>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</si>
  <si>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</si>
  <si>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</si>
  <si>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</si>
  <si>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</si>
  <si>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</si>
  <si>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</si>
  <si>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</si>
  <si>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</si>
  <si>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</si>
  <si>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</si>
  <si>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</si>
  <si>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</si>
  <si>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</si>
  <si>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</si>
  <si>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</si>
  <si>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</si>
  <si>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</si>
  <si>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</si>
  <si>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</si>
  <si>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</si>
  <si>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</si>
  <si>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</si>
  <si>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</si>
  <si>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</si>
  <si>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</si>
  <si>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</si>
  <si>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</si>
  <si>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</si>
  <si>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</si>
  <si>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</si>
  <si>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</si>
  <si>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</si>
  <si>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</si>
  <si>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</si>
  <si>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</si>
  <si>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</si>
  <si>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</si>
  <si>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</si>
  <si>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</si>
  <si>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</si>
  <si>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</si>
  <si>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</si>
  <si>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</si>
  <si>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</si>
  <si>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</si>
  <si>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</si>
  <si>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</si>
  <si>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</si>
  <si>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</si>
  <si>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</si>
  <si>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</si>
  <si>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</si>
  <si>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</si>
  <si>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</si>
  <si>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</si>
  <si>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</si>
  <si>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</si>
  <si>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</si>
  <si>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</si>
  <si>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</si>
  <si>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</si>
  <si>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</si>
  <si>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</si>
  <si>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</si>
  <si>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</si>
  <si>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</si>
  <si>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</si>
  <si>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</si>
  <si>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</si>
  <si>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</si>
  <si>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</si>
  <si>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</si>
  <si>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</si>
  <si>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</si>
  <si>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</si>
  <si>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</si>
  <si>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</si>
  <si>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</si>
  <si>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</si>
  <si>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</si>
  <si>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</si>
  <si>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</si>
  <si>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</si>
  <si>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</si>
  <si>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</si>
  <si>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</si>
  <si>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</si>
  <si>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</si>
  <si>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</si>
  <si>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</si>
  <si>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</si>
  <si>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</si>
  <si>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</si>
  <si>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</si>
  <si>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</si>
  <si>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</si>
  <si>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</si>
  <si>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</si>
  <si>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</si>
  <si>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</si>
  <si>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</si>
  <si>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</si>
  <si>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</si>
  <si>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</si>
  <si>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</si>
  <si>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</si>
  <si>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</si>
  <si>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</si>
  <si>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</si>
  <si>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</si>
  <si>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</si>
  <si>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</si>
  <si>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</si>
  <si>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</si>
  <si>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</si>
  <si>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</si>
  <si>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</si>
  <si>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</si>
  <si>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</si>
  <si>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</si>
  <si>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</si>
  <si>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</si>
  <si>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</si>
  <si>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</si>
  <si>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</si>
  <si>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</si>
  <si>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</si>
  <si>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</si>
  <si>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</si>
  <si>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</si>
  <si>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</si>
  <si>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</si>
  <si>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</si>
  <si>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</si>
  <si>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</si>
  <si>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</si>
  <si>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</si>
  <si>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</si>
  <si>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</si>
  <si>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</si>
  <si>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</si>
  <si>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</si>
  <si>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</si>
  <si>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</si>
  <si>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</si>
  <si>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</si>
  <si>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</si>
  <si>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</si>
  <si>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</si>
  <si>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</si>
  <si>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</si>
  <si>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</si>
  <si>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</si>
  <si>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</si>
  <si>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</si>
  <si>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</si>
  <si>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</si>
  <si>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</si>
  <si>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</si>
  <si>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</si>
  <si>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</si>
  <si>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</si>
  <si>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</si>
  <si>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</si>
  <si>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</si>
  <si>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</si>
  <si>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</si>
  <si>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</si>
  <si>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</si>
  <si>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</si>
  <si>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</si>
  <si>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</si>
  <si>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</si>
  <si>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</si>
  <si>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</si>
  <si>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</si>
  <si>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</si>
  <si>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</si>
  <si>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</si>
  <si>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</si>
  <si>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</si>
  <si>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</si>
  <si>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</si>
  <si>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</si>
  <si>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</si>
  <si>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</si>
  <si>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</si>
  <si>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</si>
  <si>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</si>
  <si>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</si>
  <si>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</si>
  <si>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</si>
  <si>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</si>
  <si>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</si>
  <si>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</si>
  <si>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</si>
  <si>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</si>
  <si>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</si>
  <si>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</si>
  <si>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</si>
  <si>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</si>
  <si>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</si>
  <si>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</si>
  <si>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</si>
  <si>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</si>
  <si>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</si>
  <si>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</si>
  <si>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</si>
  <si>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</si>
  <si>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</si>
  <si>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</si>
  <si>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</si>
  <si>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</si>
  <si>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</si>
  <si>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</si>
  <si>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</si>
  <si>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</si>
  <si>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</si>
  <si>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</si>
  <si>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</si>
  <si>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</si>
  <si>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</si>
  <si>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</si>
  <si>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</si>
  <si>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</si>
  <si>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</si>
  <si>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</si>
  <si>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</si>
  <si>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</si>
  <si>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</si>
  <si>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</si>
  <si>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</si>
  <si>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</si>
  <si>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</si>
  <si>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</si>
  <si>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</si>
  <si>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</si>
  <si>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</si>
  <si>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</si>
  <si>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</si>
  <si>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</si>
  <si>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</si>
  <si>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</si>
  <si>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</si>
  <si>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</si>
  <si>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</si>
  <si>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</si>
  <si>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</si>
  <si>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</si>
  <si>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</si>
  <si>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</si>
  <si>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</si>
  <si>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</si>
  <si>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</si>
  <si>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</si>
  <si>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</si>
  <si>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</si>
  <si>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</si>
  <si>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</si>
  <si>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</si>
  <si>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</si>
  <si>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</si>
  <si>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</si>
  <si>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</si>
  <si>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</si>
  <si>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</si>
  <si>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</si>
  <si>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</si>
  <si>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</si>
  <si>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</si>
  <si>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</si>
  <si>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</si>
  <si>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</si>
  <si>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</si>
  <si>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</si>
  <si>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</si>
  <si>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</si>
  <si>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</si>
  <si>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</si>
  <si>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</si>
  <si>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</si>
  <si>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</si>
  <si>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</si>
  <si>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</si>
  <si>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</si>
  <si>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</si>
  <si>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</si>
  <si>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</si>
  <si>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</si>
  <si>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</si>
  <si>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</si>
  <si>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</si>
  <si>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</si>
  <si>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</si>
  <si>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</si>
  <si>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</si>
  <si>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</si>
  <si>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</si>
  <si>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</si>
  <si>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</si>
  <si>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</si>
  <si>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</si>
  <si>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</si>
  <si>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</si>
  <si>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</si>
  <si>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</si>
  <si>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</si>
  <si>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</si>
  <si>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</si>
  <si>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</si>
  <si>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</si>
  <si>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</si>
  <si>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</si>
  <si>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</si>
  <si>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</si>
  <si>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</si>
  <si>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</si>
  <si>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</si>
  <si>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</si>
  <si>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</si>
  <si>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</si>
  <si>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</si>
  <si>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</si>
  <si>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</si>
  <si>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</si>
  <si>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</si>
  <si>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</si>
  <si>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</si>
  <si>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</si>
  <si>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</si>
  <si>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</si>
  <si>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</si>
  <si>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</si>
  <si>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</si>
  <si>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</si>
  <si>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</si>
  <si>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</si>
  <si>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</si>
  <si>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</si>
  <si>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</si>
  <si>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</si>
  <si>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</si>
  <si>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</si>
  <si>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</si>
  <si>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</si>
  <si>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</si>
  <si>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</si>
  <si>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</si>
  <si>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</si>
  <si>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</si>
  <si>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</si>
  <si>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</si>
  <si>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</si>
  <si>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</si>
  <si>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</si>
  <si>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</si>
  <si>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</si>
  <si>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</si>
  <si>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</si>
  <si>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</si>
  <si>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</si>
  <si>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</si>
  <si>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</si>
  <si>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</si>
  <si>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</si>
  <si>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</si>
  <si>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</si>
  <si>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</si>
  <si>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</si>
  <si>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</si>
  <si>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</si>
  <si>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</si>
  <si>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</si>
  <si>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</si>
  <si>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</si>
  <si>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</si>
  <si>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</si>
  <si>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</si>
  <si>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</si>
  <si>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</si>
  <si>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</si>
  <si>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</si>
  <si>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</si>
  <si>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</si>
  <si>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</si>
  <si>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</si>
  <si>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</si>
  <si>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</si>
  <si>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</si>
  <si>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</si>
  <si>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</si>
  <si>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</si>
  <si>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</si>
  <si>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</si>
  <si>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</si>
  <si>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</si>
  <si>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</si>
  <si>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</si>
  <si>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</si>
  <si>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</si>
  <si>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</si>
  <si>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</si>
  <si>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</si>
  <si>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</si>
  <si>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</si>
  <si>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</si>
  <si>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</si>
  <si>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</si>
  <si>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</si>
  <si>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</si>
  <si>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</si>
  <si>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</si>
  <si>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</si>
  <si>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</si>
  <si>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</si>
  <si>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</si>
  <si>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</si>
  <si>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</si>
  <si>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</si>
  <si>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</si>
  <si>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</si>
  <si>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</si>
  <si>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</si>
  <si>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</si>
  <si>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</si>
  <si>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</si>
  <si>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</si>
  <si>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</si>
  <si>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</si>
  <si>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</si>
  <si>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</si>
  <si>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</si>
  <si>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</si>
  <si>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</si>
  <si>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</si>
  <si>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</si>
  <si>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</si>
  <si>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</si>
  <si>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</si>
  <si>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</si>
  <si>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</si>
  <si>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</si>
  <si>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</si>
  <si>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</si>
  <si>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</si>
  <si>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</si>
  <si>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</si>
  <si>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</si>
  <si>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</si>
  <si>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</si>
  <si>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</si>
  <si>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</si>
  <si>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</si>
  <si>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</si>
  <si>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</si>
  <si>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</si>
  <si>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</si>
  <si>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</si>
  <si>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</si>
  <si>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</si>
  <si>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</si>
  <si>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</si>
  <si>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</si>
  <si>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</si>
  <si>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</si>
  <si>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</si>
  <si>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</si>
  <si>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</si>
  <si>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</si>
  <si>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</si>
  <si>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</si>
  <si>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</si>
  <si>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</si>
  <si>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</si>
  <si>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</si>
  <si>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</si>
  <si>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</si>
  <si>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</si>
  <si>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</si>
  <si>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</si>
  <si>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</si>
  <si>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</si>
  <si>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</si>
  <si>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</si>
  <si>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</si>
  <si>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</si>
  <si>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</si>
  <si>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</si>
  <si>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</si>
  <si>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</si>
  <si>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</si>
  <si>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</si>
  <si>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</si>
  <si>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</si>
  <si>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</si>
  <si>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</si>
  <si>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</si>
  <si>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</si>
  <si>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</si>
  <si>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</si>
  <si>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</si>
  <si>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</si>
  <si>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</si>
  <si>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</si>
  <si>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</si>
  <si>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</si>
  <si>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</si>
  <si>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</si>
  <si>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</si>
  <si>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</si>
  <si>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</si>
  <si>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</si>
  <si>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</si>
  <si>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</si>
  <si>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</si>
  <si>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</si>
  <si>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</si>
  <si>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</si>
  <si>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</si>
  <si>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</si>
  <si>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</si>
  <si>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</si>
  <si>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</si>
  <si>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</si>
  <si>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</si>
  <si>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</si>
  <si>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</si>
  <si>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</si>
  <si>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</si>
  <si>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</si>
  <si>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</si>
  <si>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</si>
  <si>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</si>
  <si>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</si>
  <si>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</si>
  <si>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</si>
  <si>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</si>
  <si>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</si>
  <si>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</si>
  <si>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</si>
  <si>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</si>
  <si>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</si>
  <si>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</si>
  <si>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</si>
  <si>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</si>
  <si>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</si>
  <si>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</si>
  <si>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</si>
  <si>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</si>
  <si>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</si>
  <si>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</si>
  <si>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</si>
  <si>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</si>
  <si>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</si>
  <si>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</si>
  <si>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</si>
  <si>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</si>
  <si>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</si>
  <si>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</si>
  <si>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</si>
  <si>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</si>
  <si>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</si>
  <si>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</si>
  <si>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</si>
  <si>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</si>
  <si>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</si>
  <si>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</si>
  <si>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</si>
  <si>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</si>
  <si>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</si>
  <si>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</si>
  <si>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</si>
  <si>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</si>
  <si>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</si>
  <si>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</si>
  <si>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</si>
  <si>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</si>
  <si>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</si>
  <si>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</si>
  <si>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</si>
  <si>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</si>
  <si>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</si>
  <si>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</si>
  <si>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</si>
  <si>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</si>
  <si>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</si>
  <si>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</si>
  <si>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</si>
  <si>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</si>
  <si>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</si>
  <si>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</si>
  <si>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</si>
  <si>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</si>
  <si>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</si>
  <si>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</si>
  <si>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</si>
  <si>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</si>
  <si>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</si>
  <si>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</si>
  <si>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</si>
  <si>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</si>
  <si>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</si>
  <si>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</si>
  <si>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</si>
  <si>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</si>
  <si>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</si>
  <si>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</si>
  <si>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</si>
  <si>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</si>
  <si>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</si>
  <si>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</si>
  <si>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</si>
  <si>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</si>
  <si>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</si>
  <si>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</si>
  <si>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</si>
  <si>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</si>
  <si>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</si>
  <si>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</si>
  <si>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</si>
  <si>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</si>
  <si>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</si>
  <si>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</si>
  <si>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</si>
  <si>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</si>
  <si>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</si>
  <si>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</si>
  <si>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</si>
  <si>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</si>
  <si>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</si>
  <si>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</si>
  <si>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</si>
  <si>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</si>
  <si>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</si>
  <si>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</si>
  <si>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</si>
  <si>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</si>
  <si>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</si>
  <si>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</si>
  <si>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</si>
  <si>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</si>
  <si>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</si>
  <si>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</si>
  <si>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</si>
  <si>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</si>
  <si>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</si>
  <si>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</si>
  <si>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</si>
  <si>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</si>
  <si>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</si>
  <si>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</si>
  <si>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</si>
  <si>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</si>
  <si>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</si>
  <si>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</si>
  <si>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</si>
  <si>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</si>
  <si>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</si>
  <si>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</si>
  <si>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</si>
  <si>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</si>
  <si>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</si>
  <si>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</si>
  <si>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</si>
  <si>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</si>
  <si>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</si>
  <si>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</si>
  <si>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</si>
  <si>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</si>
  <si>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</si>
  <si>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</si>
  <si>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</si>
  <si>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</si>
  <si>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</si>
  <si>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</si>
  <si>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</si>
  <si>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</si>
  <si>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</si>
  <si>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</si>
  <si>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</si>
  <si>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</si>
  <si>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</si>
  <si>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</si>
  <si>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</si>
  <si>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</si>
  <si>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</si>
  <si>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</si>
  <si>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</si>
  <si>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</si>
  <si>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</si>
  <si>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</si>
  <si>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</si>
  <si>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</si>
  <si>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</si>
  <si>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</si>
  <si>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</si>
  <si>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</si>
  <si>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</si>
  <si>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</si>
  <si>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</si>
  <si>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</si>
  <si>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</si>
  <si>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</si>
  <si>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</si>
  <si>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</si>
  <si>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</si>
  <si>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</si>
  <si>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</si>
  <si>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</si>
  <si>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</si>
  <si>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</si>
  <si>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</si>
  <si>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</si>
  <si>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</si>
  <si>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</si>
  <si>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</si>
  <si>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</si>
  <si>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</si>
  <si>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</si>
  <si>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</si>
  <si>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</si>
  <si>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</si>
  <si>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</si>
  <si>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</si>
  <si>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</si>
  <si>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</si>
  <si>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</si>
  <si>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</si>
  <si>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</si>
  <si>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</si>
  <si>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</si>
  <si>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</si>
  <si>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</si>
  <si>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</si>
  <si>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</si>
  <si>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</si>
  <si>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</si>
  <si>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</si>
  <si>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</si>
  <si>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</si>
  <si>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</si>
  <si>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</si>
  <si>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</si>
  <si>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</si>
  <si>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</si>
  <si>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</si>
  <si>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</si>
  <si>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</si>
  <si>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</si>
  <si>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</si>
  <si>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</si>
  <si>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</si>
  <si>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</si>
  <si>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</si>
  <si>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</si>
  <si>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</si>
  <si>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</si>
  <si>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</si>
  <si>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</si>
  <si>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</si>
  <si>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</si>
  <si>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</si>
  <si>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</si>
  <si>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</si>
  <si>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</si>
  <si>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</si>
  <si>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</si>
  <si>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</si>
  <si>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</si>
  <si>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</si>
  <si>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</si>
  <si>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</si>
  <si>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</si>
  <si>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</si>
  <si>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</si>
  <si>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</si>
  <si>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</si>
  <si>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</si>
  <si>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</si>
  <si>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</si>
  <si>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</si>
  <si>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</si>
  <si>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</si>
  <si>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</si>
  <si>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</si>
  <si>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</si>
  <si>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</si>
  <si>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</si>
  <si>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</si>
  <si>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</si>
  <si>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</si>
  <si>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</si>
  <si>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</si>
  <si>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</si>
  <si>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</si>
  <si>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</si>
  <si>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</si>
  <si>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</si>
  <si>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</si>
  <si>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</si>
  <si>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</si>
  <si>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</si>
  <si>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</si>
  <si>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</si>
  <si>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</si>
  <si>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</si>
  <si>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</si>
  <si>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</si>
  <si>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</si>
  <si>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</si>
  <si>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</si>
  <si>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</si>
  <si>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</si>
  <si>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</si>
  <si>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</si>
  <si>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</si>
  <si>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</si>
  <si>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</si>
  <si>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</si>
  <si>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</si>
  <si>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</si>
  <si>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</si>
  <si>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</si>
  <si>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</si>
  <si>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</si>
  <si>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</si>
  <si>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</si>
  <si>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</si>
  <si>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</si>
  <si>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</si>
  <si>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</si>
  <si>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</si>
  <si>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</si>
  <si>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</si>
  <si>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</si>
  <si>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</si>
  <si>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</si>
  <si>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</si>
  <si>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</si>
  <si>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</si>
  <si>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</si>
  <si>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</si>
  <si>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</si>
  <si>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</si>
  <si>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</si>
  <si>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</si>
  <si>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</si>
  <si>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</si>
  <si>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</si>
  <si>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</si>
  <si>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</si>
  <si>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</si>
  <si>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</si>
  <si>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</si>
  <si>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</si>
  <si>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</si>
  <si>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</si>
  <si>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</si>
  <si>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</si>
  <si>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</si>
  <si>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</si>
  <si>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</si>
  <si>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</si>
  <si>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</si>
  <si>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</si>
  <si>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</si>
  <si>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</si>
  <si>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</si>
  <si>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</si>
  <si>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</si>
  <si>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</si>
  <si>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</si>
  <si>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</si>
  <si>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</si>
  <si>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</si>
  <si>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</si>
  <si>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</si>
  <si>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</si>
  <si>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</si>
  <si>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</si>
  <si>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</si>
  <si>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</si>
  <si>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</si>
  <si>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</si>
  <si>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</si>
  <si>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</si>
  <si>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</si>
  <si>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</si>
  <si>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</si>
  <si>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</si>
  <si>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</si>
  <si>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</si>
  <si>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</si>
  <si>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</si>
  <si>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</si>
  <si>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</si>
  <si>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</si>
  <si>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</si>
  <si>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</si>
  <si>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</si>
  <si>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</si>
  <si>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</si>
  <si>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</si>
  <si>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</si>
  <si>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</si>
  <si>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</si>
  <si>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</si>
  <si>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</si>
  <si>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</si>
  <si>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</si>
  <si>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</si>
  <si>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</si>
  <si>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</si>
  <si>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</si>
  <si>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</si>
  <si>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</si>
  <si>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</si>
  <si>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</si>
  <si>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</si>
  <si>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</si>
  <si>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</si>
  <si>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</si>
  <si>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</si>
  <si>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</si>
  <si>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</si>
  <si>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</si>
  <si>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</si>
  <si>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</si>
  <si>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</si>
  <si>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</si>
  <si>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</si>
  <si>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</si>
  <si>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</si>
  <si>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</si>
  <si>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</si>
  <si>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</si>
  <si>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</si>
  <si>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</si>
  <si>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</si>
  <si>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</si>
  <si>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</si>
  <si>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</si>
  <si>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</si>
  <si>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</si>
  <si>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</si>
  <si>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</si>
  <si>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</si>
  <si>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</si>
  <si>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</si>
  <si>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</si>
  <si>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</si>
  <si>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</si>
  <si>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</si>
  <si>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</si>
  <si>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</si>
  <si>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</si>
  <si>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</si>
  <si>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</si>
  <si>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</si>
  <si>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</si>
  <si>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</si>
  <si>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</si>
  <si>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</si>
  <si>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</si>
  <si>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</si>
  <si>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</si>
  <si>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</si>
  <si>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</si>
  <si>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</si>
  <si>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</si>
  <si>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</si>
  <si>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</si>
  <si>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</si>
  <si>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</si>
  <si>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</si>
  <si>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</si>
  <si>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</si>
  <si>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</si>
  <si>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</si>
  <si>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</si>
  <si>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</si>
  <si>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</si>
  <si>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</si>
  <si>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</si>
  <si>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</si>
  <si>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</si>
  <si>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</si>
  <si>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</si>
  <si>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</si>
  <si>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</si>
  <si>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</si>
  <si>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</si>
  <si>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</si>
  <si>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</si>
  <si>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</si>
  <si>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</si>
  <si>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</si>
  <si>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</si>
  <si>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</si>
  <si>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</si>
  <si>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</si>
  <si>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</si>
  <si>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</si>
  <si>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</si>
  <si>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</si>
  <si>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</si>
  <si>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</si>
  <si>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</si>
  <si>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</si>
  <si>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</si>
  <si>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</si>
  <si>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</si>
  <si>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</si>
  <si>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</si>
  <si>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</si>
  <si>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</si>
  <si>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</si>
  <si>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</si>
  <si>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</si>
  <si>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</si>
  <si>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</si>
  <si>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</si>
  <si>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</si>
  <si>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</si>
  <si>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</si>
  <si>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</si>
  <si>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</si>
  <si>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</si>
  <si>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</si>
  <si>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</si>
  <si>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</si>
  <si>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</si>
  <si>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</si>
  <si>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</si>
  <si>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</si>
  <si>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</si>
  <si>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</si>
  <si>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</si>
  <si>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</si>
  <si>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</si>
  <si>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</si>
  <si>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</si>
  <si>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</si>
  <si>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</si>
  <si>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</si>
  <si>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</si>
  <si>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</si>
  <si>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</si>
  <si>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</si>
  <si>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</si>
  <si>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</si>
  <si>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</si>
  <si>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</si>
  <si>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</si>
  <si>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</si>
  <si>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</si>
  <si>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</si>
  <si>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</si>
  <si>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</si>
  <si>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</si>
  <si>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</si>
  <si>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</si>
  <si>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</si>
  <si>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</si>
  <si>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</si>
  <si>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</si>
  <si>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</si>
  <si>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</si>
  <si>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</si>
  <si>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</si>
  <si>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</si>
  <si>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</si>
  <si>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</si>
  <si>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</si>
  <si>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</si>
  <si>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</si>
  <si>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</si>
  <si>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</si>
  <si>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</si>
  <si>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</si>
  <si>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</si>
  <si>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</si>
  <si>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</si>
  <si>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</si>
  <si>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</si>
  <si>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</si>
  <si>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</si>
  <si>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</si>
  <si>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</si>
  <si>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</si>
  <si>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</si>
  <si>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</si>
  <si>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</si>
  <si>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</si>
  <si>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</si>
  <si>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</si>
  <si>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</si>
  <si>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</si>
  <si>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</si>
  <si>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</si>
  <si>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</si>
  <si>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</si>
  <si>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</si>
  <si>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</si>
  <si>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</si>
  <si>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</si>
  <si>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</si>
  <si>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</si>
  <si>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</si>
  <si>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</si>
  <si>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</si>
  <si>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</si>
  <si>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</si>
  <si>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</si>
  <si>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</si>
  <si>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</si>
  <si>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</si>
  <si>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</si>
  <si>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</si>
  <si>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</si>
  <si>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</si>
  <si>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</si>
  <si>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</si>
  <si>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</si>
  <si>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</si>
  <si>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</si>
  <si>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</si>
  <si>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</si>
  <si>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</si>
  <si>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</si>
  <si>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</si>
  <si>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</si>
  <si>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</si>
  <si>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</si>
  <si>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</si>
  <si>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</si>
  <si>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</si>
  <si>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</si>
  <si>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</si>
  <si>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</si>
  <si>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</si>
  <si>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</si>
  <si>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</si>
  <si>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</si>
  <si>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</si>
  <si>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</si>
  <si>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</si>
  <si>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</si>
  <si>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</si>
  <si>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</si>
  <si>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</si>
  <si>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</si>
  <si>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</si>
  <si>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</si>
  <si>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</si>
  <si>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</si>
  <si>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</si>
  <si>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</si>
  <si>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</si>
  <si>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</si>
  <si>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</si>
  <si>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</si>
  <si>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</si>
  <si>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</si>
  <si>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</si>
  <si>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</si>
  <si>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</si>
  <si>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</si>
  <si>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</si>
  <si>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</si>
  <si>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</si>
  <si>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</si>
  <si>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</si>
  <si>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</si>
  <si>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</si>
  <si>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</si>
  <si>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</si>
  <si>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</si>
  <si>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</si>
  <si>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</si>
  <si>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</si>
  <si>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</si>
  <si>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</si>
  <si>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</si>
  <si>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</si>
  <si>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</si>
  <si>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</si>
  <si>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</si>
  <si>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</si>
  <si>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</si>
  <si>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</si>
  <si>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</si>
  <si>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</si>
  <si>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</si>
  <si>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</si>
  <si>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</si>
  <si>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</si>
  <si>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</si>
  <si>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</si>
  <si>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</si>
  <si>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</si>
  <si>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</si>
  <si>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</si>
  <si>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</si>
  <si>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</si>
  <si>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</si>
  <si>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</si>
  <si>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</si>
  <si>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</si>
  <si>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</si>
  <si>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</si>
  <si>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</si>
  <si>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</si>
  <si>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</si>
  <si>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</si>
  <si>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</si>
  <si>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</si>
  <si>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</si>
  <si>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</si>
  <si>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</si>
  <si>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</si>
  <si>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</si>
  <si>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</si>
  <si>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</si>
  <si>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</si>
  <si>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</si>
  <si>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</si>
  <si>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</si>
  <si>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</si>
  <si>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</si>
  <si>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</si>
  <si>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</si>
  <si>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</si>
  <si>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</si>
  <si>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</si>
  <si>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</si>
  <si>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</si>
  <si>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</si>
  <si>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</si>
  <si>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</si>
  <si>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</si>
  <si>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</si>
  <si>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</si>
  <si>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</si>
  <si>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</si>
  <si>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</si>
  <si>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</si>
  <si>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</si>
  <si>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</si>
  <si>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</si>
  <si>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</si>
  <si>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</si>
  <si>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</si>
  <si>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</si>
  <si>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</si>
  <si>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</si>
  <si>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</si>
  <si>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</si>
  <si>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</si>
  <si>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</si>
  <si>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</si>
  <si>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</si>
  <si>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</si>
  <si>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</si>
  <si>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</si>
  <si>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</si>
  <si>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</si>
  <si>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</si>
  <si>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</si>
  <si>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</si>
  <si>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</si>
  <si>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</si>
  <si>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</si>
  <si>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</si>
  <si>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</si>
  <si>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</si>
  <si>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</si>
  <si>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</si>
  <si>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</si>
  <si>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</si>
  <si>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</si>
  <si>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</si>
  <si>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</si>
  <si>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</si>
  <si>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</si>
  <si>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</si>
  <si>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</si>
  <si>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</si>
  <si>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</si>
  <si>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</si>
  <si>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</si>
  <si>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</si>
  <si>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</si>
  <si>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</si>
  <si>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</si>
  <si>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</si>
  <si>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</si>
  <si>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</si>
  <si>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</si>
  <si>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</si>
  <si>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</si>
  <si>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</si>
  <si>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</si>
  <si>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</si>
  <si>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</si>
  <si>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</si>
  <si>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</si>
  <si>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</si>
  <si>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</si>
  <si>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</si>
  <si>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</si>
  <si>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</si>
  <si>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</si>
  <si>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</si>
  <si>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</si>
  <si>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</si>
  <si>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</si>
  <si>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</si>
  <si>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</si>
  <si>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</si>
  <si>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</si>
  <si>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</si>
  <si>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</si>
  <si>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</si>
  <si>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</si>
  <si>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</si>
  <si>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</si>
  <si>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</si>
  <si>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</si>
  <si>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</si>
  <si>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</si>
  <si>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</si>
  <si>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</si>
  <si>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</si>
  <si>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</si>
  <si>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</si>
  <si>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</si>
  <si>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</si>
  <si>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</si>
  <si>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</si>
  <si>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</si>
  <si>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</si>
  <si>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</si>
  <si>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</si>
  <si>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</si>
  <si>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</si>
  <si>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</si>
  <si>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</si>
  <si>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</si>
  <si>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</si>
  <si>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</si>
  <si>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</si>
  <si>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</si>
  <si>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</si>
  <si>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</si>
  <si>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</si>
  <si>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</si>
  <si>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</si>
  <si>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</si>
  <si>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</si>
  <si>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</si>
  <si>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</si>
  <si>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</si>
  <si>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</si>
  <si>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</si>
  <si>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</si>
  <si>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</si>
  <si>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</si>
  <si>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</si>
  <si>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</si>
  <si>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</si>
  <si>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</si>
  <si>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</si>
  <si>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</si>
  <si>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</si>
  <si>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</si>
  <si>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</si>
  <si>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</si>
  <si>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</si>
  <si>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</si>
  <si>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</si>
  <si>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</si>
  <si>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</si>
  <si>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</si>
  <si>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</si>
  <si>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</si>
  <si>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</si>
  <si>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</si>
  <si>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</si>
  <si>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</si>
  <si>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</si>
  <si>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</si>
  <si>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</si>
  <si>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</si>
  <si>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</si>
  <si>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</si>
  <si>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</si>
  <si>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</si>
  <si>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</si>
  <si>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</si>
  <si>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</si>
  <si>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</si>
  <si>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</si>
  <si>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</si>
  <si>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</si>
  <si>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</si>
  <si>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</si>
  <si>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</si>
  <si>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</si>
  <si>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</si>
  <si>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</si>
  <si>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</si>
  <si>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</si>
  <si>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</si>
  <si>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</si>
  <si>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</si>
  <si>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</si>
  <si>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</si>
  <si>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</si>
  <si>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</si>
  <si>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</si>
  <si>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</si>
  <si>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</si>
  <si>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</si>
  <si>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</si>
  <si>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</si>
  <si>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</si>
  <si>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</si>
  <si>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</si>
  <si>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</si>
  <si>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</si>
  <si>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</si>
  <si>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</si>
  <si>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</si>
  <si>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</si>
  <si>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</si>
  <si>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</si>
  <si>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</si>
  <si>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</si>
  <si>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</si>
  <si>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</si>
  <si>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</si>
  <si>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</si>
  <si>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</si>
  <si>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</si>
  <si>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</si>
  <si>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</si>
  <si>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</si>
  <si>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</si>
  <si>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</si>
  <si>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</si>
  <si>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</si>
  <si>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</si>
  <si>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</si>
  <si>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</si>
  <si>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</si>
  <si>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</si>
  <si>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</si>
  <si>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</si>
  <si>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</si>
  <si>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</si>
  <si>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</si>
  <si>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</si>
  <si>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</si>
  <si>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</si>
  <si>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</si>
  <si>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</si>
  <si>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</si>
  <si>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</si>
  <si>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</si>
  <si>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</si>
  <si>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</si>
  <si>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</si>
  <si>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</si>
  <si>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</si>
  <si>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</si>
  <si>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</si>
  <si>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</si>
  <si>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</si>
  <si>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</si>
  <si>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</si>
  <si>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</si>
  <si>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</si>
  <si>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</si>
  <si>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</si>
  <si>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</si>
  <si>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</si>
  <si>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</si>
  <si>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</si>
  <si>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</si>
  <si>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</si>
  <si>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</si>
  <si>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</si>
  <si>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</si>
  <si>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</si>
  <si>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</si>
  <si>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</si>
  <si>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</si>
  <si>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</si>
  <si>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</si>
  <si>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</si>
  <si>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</si>
  <si>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</si>
  <si>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</si>
  <si>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</si>
  <si>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</si>
  <si>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</si>
  <si>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</si>
  <si>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</si>
  <si>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</si>
  <si>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</si>
  <si>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</si>
  <si>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</si>
  <si>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</si>
  <si>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</si>
  <si>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</si>
  <si>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</si>
  <si>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</si>
  <si>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</si>
  <si>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</si>
  <si>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</si>
  <si>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</si>
  <si>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</si>
  <si>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</si>
  <si>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</si>
  <si>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</si>
  <si>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</si>
  <si>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</si>
  <si>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</si>
  <si>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</si>
  <si>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</si>
  <si>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</si>
  <si>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</si>
  <si>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</si>
  <si>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</si>
  <si>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</si>
  <si>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</si>
  <si>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</si>
  <si>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</si>
  <si>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</si>
  <si>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</si>
  <si>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</si>
  <si>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</si>
  <si>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</si>
  <si>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</si>
  <si>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</si>
  <si>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</si>
  <si>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</si>
  <si>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</si>
  <si>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</si>
  <si>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</si>
  <si>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</si>
  <si>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</si>
  <si>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</si>
  <si>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</si>
  <si>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</si>
  <si>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</si>
  <si>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</si>
  <si>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</si>
  <si>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</si>
  <si>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</si>
  <si>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</si>
  <si>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</si>
  <si>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</si>
  <si>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</si>
  <si>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</si>
  <si>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</si>
  <si>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</si>
  <si>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</si>
  <si>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</si>
  <si>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</si>
  <si>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</si>
  <si>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</si>
  <si>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</si>
  <si>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</si>
  <si>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</si>
  <si>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</si>
  <si>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</si>
  <si>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</si>
  <si>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</si>
  <si>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</si>
  <si>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</si>
  <si>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</si>
  <si>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</si>
  <si>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</si>
  <si>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</si>
  <si>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</si>
  <si>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</si>
  <si>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</si>
  <si>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</si>
  <si>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</si>
  <si>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</si>
  <si>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</si>
  <si>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</si>
  <si>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</si>
  <si>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</si>
  <si>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</si>
  <si>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</si>
  <si>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</si>
  <si>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</si>
  <si>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</si>
  <si>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</si>
  <si>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</si>
  <si>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</si>
  <si>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</si>
  <si>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</si>
  <si>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</si>
  <si>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</si>
  <si>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</si>
  <si>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</si>
  <si>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</si>
  <si>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</si>
  <si>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</si>
  <si>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</si>
  <si>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</si>
  <si>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</si>
  <si>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</si>
  <si>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</si>
  <si>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</si>
  <si>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</si>
  <si>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</si>
  <si>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</si>
  <si>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</si>
  <si>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</si>
  <si>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</si>
  <si>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</si>
  <si>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</si>
  <si>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</si>
  <si>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</si>
  <si>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</si>
  <si>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</si>
  <si>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</si>
  <si>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</si>
  <si>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</si>
  <si>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</si>
  <si>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</si>
  <si>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</si>
  <si>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</si>
  <si>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</si>
  <si>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</si>
  <si>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</si>
  <si>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</si>
  <si>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</si>
  <si>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</si>
  <si>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</si>
  <si>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</si>
  <si>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</si>
  <si>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</si>
  <si>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</si>
  <si>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</si>
  <si>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</si>
  <si>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</si>
  <si>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</si>
  <si>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</si>
  <si>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</si>
  <si>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</si>
  <si>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</si>
  <si>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</si>
  <si>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</si>
  <si>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</si>
  <si>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</si>
  <si>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</si>
  <si>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</si>
  <si>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</si>
  <si>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</si>
  <si>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</si>
  <si>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</si>
  <si>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</si>
  <si>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</si>
  <si>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</si>
  <si>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</si>
  <si>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</si>
  <si>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</si>
  <si>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</si>
  <si>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</si>
  <si>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</si>
  <si>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</si>
  <si>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</si>
  <si>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</si>
  <si>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</si>
  <si>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</si>
  <si>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</si>
  <si>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</si>
  <si>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</si>
  <si>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</si>
  <si>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</si>
  <si>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</si>
  <si>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</si>
  <si>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</si>
  <si>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</si>
  <si>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</si>
  <si>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</si>
  <si>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</si>
  <si>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</si>
  <si>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</si>
  <si>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</si>
  <si>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</si>
  <si>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</si>
  <si>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</si>
  <si>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</si>
  <si>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</si>
  <si>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</si>
  <si>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</si>
  <si>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</si>
  <si>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</si>
  <si>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</si>
  <si>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</si>
  <si>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</si>
  <si>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</si>
  <si>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</si>
  <si>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</si>
  <si>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</si>
  <si>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</si>
  <si>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</si>
  <si>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</si>
  <si>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</si>
  <si>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</si>
  <si>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</si>
  <si>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</si>
  <si>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</si>
  <si>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</si>
  <si>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</si>
  <si>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</si>
  <si>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</si>
  <si>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</si>
  <si>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</si>
  <si>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</si>
  <si>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</si>
  <si>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</si>
  <si>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</si>
  <si>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</si>
  <si>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</si>
  <si>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</si>
  <si>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</si>
  <si>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</si>
  <si>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</si>
  <si>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</si>
  <si>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</si>
  <si>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</si>
  <si>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</si>
  <si>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</si>
  <si>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</si>
  <si>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</si>
  <si>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</si>
  <si>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</si>
  <si>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</si>
  <si>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</si>
  <si>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</si>
  <si>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</si>
  <si>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</si>
  <si>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</si>
  <si>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</si>
  <si>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</si>
  <si>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</si>
  <si>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</si>
  <si>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</si>
  <si>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</si>
  <si>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</si>
  <si>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</si>
  <si>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</si>
  <si>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</si>
  <si>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</si>
  <si>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</si>
  <si>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</si>
  <si>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</si>
  <si>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</si>
  <si>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</si>
  <si>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</si>
  <si>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</si>
  <si>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</si>
  <si>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</si>
  <si>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</si>
  <si>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</si>
  <si>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</si>
  <si>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</si>
  <si>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</si>
  <si>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</si>
  <si>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</si>
  <si>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</si>
  <si>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</si>
  <si>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</si>
  <si>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</si>
  <si>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</si>
  <si>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</si>
  <si>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</si>
  <si>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</si>
  <si>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</si>
  <si>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</si>
  <si>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</si>
  <si>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</si>
  <si>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</si>
  <si>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</si>
  <si>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</si>
  <si>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</si>
  <si>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</si>
  <si>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</si>
  <si>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</si>
  <si>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</si>
  <si>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</si>
  <si>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</si>
  <si>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</si>
  <si>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</si>
  <si>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</si>
  <si>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</si>
  <si>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</si>
  <si>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</si>
  <si>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</si>
  <si>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</si>
  <si>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</si>
  <si>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</si>
  <si>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</si>
  <si>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</si>
  <si>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</si>
  <si>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</si>
  <si>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</si>
  <si>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</si>
  <si>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</si>
  <si>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</si>
  <si>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</si>
  <si>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</si>
  <si>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</si>
  <si>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</si>
  <si>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</si>
  <si>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</si>
  <si>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</si>
  <si>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</si>
  <si>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</si>
  <si>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</si>
  <si>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</si>
  <si>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</si>
  <si>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</si>
  <si>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</si>
  <si>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</si>
  <si>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</si>
  <si>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</si>
  <si>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</si>
  <si>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</si>
  <si>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</si>
  <si>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</si>
  <si>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</si>
  <si>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</si>
  <si>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</si>
  <si>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</si>
  <si>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</si>
  <si>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</si>
  <si>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</si>
  <si>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</si>
  <si>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</si>
  <si>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</si>
  <si>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</si>
  <si>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</si>
  <si>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</si>
  <si>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</si>
  <si>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</si>
  <si>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</si>
  <si>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</si>
  <si>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</si>
  <si>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</si>
  <si>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</si>
  <si>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</si>
  <si>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</si>
  <si>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</si>
  <si>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</si>
  <si>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</si>
  <si>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</si>
  <si>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</si>
  <si>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</si>
  <si>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</si>
  <si>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</si>
  <si>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</si>
  <si>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</si>
  <si>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</si>
  <si>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</si>
  <si>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</si>
  <si>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</si>
  <si>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</si>
  <si>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</si>
  <si>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</si>
  <si>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</si>
  <si>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</si>
  <si>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</si>
  <si>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</si>
  <si>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</si>
  <si>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</si>
  <si>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</si>
  <si>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</si>
  <si>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</si>
  <si>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</si>
  <si>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</si>
  <si>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</si>
  <si>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</si>
  <si>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</si>
  <si>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</si>
  <si>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</si>
  <si>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</si>
  <si>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</si>
  <si>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</si>
  <si>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</si>
  <si>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</si>
  <si>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</si>
  <si>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</si>
  <si>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</si>
  <si>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</si>
  <si>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</si>
  <si>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</si>
  <si>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</si>
  <si>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</si>
  <si>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</si>
  <si>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</si>
  <si>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</si>
  <si>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</si>
  <si>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</si>
  <si>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</si>
  <si>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</si>
  <si>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</si>
  <si>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</si>
  <si>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</si>
  <si>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</si>
  <si>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</si>
  <si>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</si>
  <si>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</si>
  <si>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</si>
  <si>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</si>
  <si>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</si>
  <si>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</si>
  <si>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</si>
  <si>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</si>
  <si>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</si>
  <si>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</si>
  <si>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</si>
  <si>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</si>
  <si>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</si>
  <si>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</si>
  <si>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</si>
  <si>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</si>
  <si>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</si>
  <si>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</si>
  <si>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</si>
  <si>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</si>
  <si>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</si>
  <si>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</si>
  <si>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</si>
  <si>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</si>
  <si>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</si>
  <si>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</si>
  <si>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</si>
  <si>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</si>
  <si>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</si>
  <si>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</si>
  <si>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</si>
  <si>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</si>
  <si>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</si>
  <si>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</si>
  <si>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</si>
  <si>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</si>
  <si>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</si>
  <si>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</si>
  <si>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</si>
  <si>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</si>
  <si>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</si>
  <si>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</si>
  <si>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</si>
  <si>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</si>
  <si>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</si>
  <si>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</si>
  <si>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</si>
  <si>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</si>
  <si>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</si>
  <si>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</si>
  <si>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</si>
  <si>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</si>
  <si>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</si>
  <si>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</si>
  <si>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</si>
  <si>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</si>
  <si>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</si>
  <si>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</si>
  <si>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</si>
  <si>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</si>
  <si>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</si>
  <si>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</si>
  <si>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</si>
  <si>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</si>
  <si>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</si>
  <si>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</si>
  <si>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</si>
  <si>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</si>
  <si>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</si>
  <si>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</si>
  <si>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</si>
  <si>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</si>
  <si>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</si>
  <si>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</si>
  <si>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</si>
  <si>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</si>
  <si>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</si>
  <si>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</si>
  <si>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</si>
  <si>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</si>
  <si>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</si>
  <si>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</si>
  <si>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</si>
  <si>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</si>
  <si>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</si>
  <si>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</si>
  <si>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</si>
  <si>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</si>
  <si>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</si>
  <si>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</si>
  <si>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</si>
  <si>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</si>
  <si>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</si>
  <si>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</si>
  <si>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</si>
  <si>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</si>
  <si>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</si>
  <si>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</si>
  <si>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</si>
  <si>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</si>
  <si>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</si>
  <si>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</si>
  <si>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</si>
  <si>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</si>
  <si>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</si>
  <si>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</si>
  <si>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</si>
  <si>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</si>
  <si>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</si>
  <si>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</si>
  <si>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</si>
  <si>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</si>
  <si>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</si>
  <si>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</si>
  <si>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</si>
  <si>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</si>
  <si>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</si>
  <si>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</si>
  <si>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</si>
  <si>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</si>
  <si>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</si>
  <si>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</si>
  <si>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</si>
  <si>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</si>
  <si>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</si>
  <si>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</si>
  <si>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</si>
  <si>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</si>
  <si>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</si>
  <si>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</si>
  <si>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</si>
  <si>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</si>
  <si>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</si>
  <si>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</si>
  <si>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</si>
  <si>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</si>
  <si>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</si>
  <si>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</si>
  <si>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</si>
  <si>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</si>
  <si>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</si>
  <si>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</si>
  <si>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</si>
  <si>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</si>
  <si>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</si>
  <si>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</si>
  <si>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</si>
  <si>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</si>
  <si>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</si>
  <si>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</si>
  <si>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</si>
  <si>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</si>
  <si>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</si>
  <si>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</si>
  <si>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</si>
  <si>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</si>
  <si>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</si>
  <si>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</si>
  <si>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</si>
  <si>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</si>
  <si>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</si>
  <si>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</si>
  <si>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</si>
  <si>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</si>
  <si>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</si>
  <si>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</si>
  <si>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</si>
  <si>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</si>
  <si>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</si>
  <si>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</si>
  <si>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</si>
  <si>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</si>
  <si>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</si>
  <si>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</si>
  <si>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</si>
  <si>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</si>
  <si>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</si>
  <si>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</si>
  <si>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</si>
  <si>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</si>
  <si>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</si>
  <si>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</si>
  <si>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</si>
  <si>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</si>
  <si>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</si>
  <si>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</si>
  <si>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</si>
  <si>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</si>
  <si>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</si>
  <si>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</si>
  <si>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</si>
  <si>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</si>
  <si>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</si>
  <si>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</si>
  <si>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</si>
  <si>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</si>
  <si>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</si>
  <si>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</si>
  <si>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</si>
  <si>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</si>
  <si>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</si>
  <si>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</si>
  <si>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</si>
  <si>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</si>
  <si>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</si>
  <si>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</si>
  <si>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</si>
  <si>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</si>
  <si>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</si>
  <si>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</si>
  <si>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</si>
  <si>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</si>
  <si>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</si>
  <si>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</si>
  <si>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</si>
  <si>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</si>
  <si>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</si>
  <si>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</si>
  <si>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</si>
  <si>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</si>
  <si>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</si>
  <si>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</si>
  <si>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</si>
  <si>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</si>
  <si>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</si>
  <si>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</si>
  <si>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</si>
  <si>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</si>
  <si>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</si>
  <si>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</si>
  <si>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</si>
  <si>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</si>
  <si>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</si>
  <si>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</si>
  <si>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</si>
  <si>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</si>
  <si>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</si>
  <si>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</si>
  <si>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</si>
  <si>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</si>
  <si>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</si>
  <si>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</si>
  <si>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</si>
  <si>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</si>
  <si>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</si>
  <si>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</si>
  <si>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</si>
  <si>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</si>
  <si>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</si>
  <si>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</si>
  <si>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</si>
  <si>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</si>
  <si>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</si>
  <si>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</si>
  <si>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</si>
  <si>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</si>
  <si>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</si>
  <si>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</si>
  <si>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</si>
  <si>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</si>
  <si>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</si>
  <si>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</si>
  <si>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</si>
  <si>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</si>
  <si>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</si>
  <si>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</si>
  <si>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</si>
  <si>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</si>
  <si>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</si>
  <si>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</si>
  <si>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</si>
  <si>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</si>
  <si>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</si>
  <si>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</si>
  <si>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</si>
  <si>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</si>
  <si>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</si>
  <si>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</si>
  <si>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</si>
  <si>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</si>
  <si>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</si>
  <si>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</si>
  <si>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</si>
  <si>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</si>
  <si>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</si>
  <si>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</si>
  <si>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</si>
  <si>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</si>
  <si>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</si>
  <si>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</si>
  <si>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</si>
  <si>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</si>
  <si>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</si>
  <si>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</si>
  <si>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</si>
  <si>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</si>
  <si>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</si>
  <si>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</si>
  <si>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</si>
  <si>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</si>
  <si>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</si>
  <si>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</si>
  <si>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</si>
  <si>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</si>
  <si>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</si>
  <si>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</si>
  <si>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</si>
  <si>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</si>
  <si>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</si>
  <si>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</si>
  <si>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</si>
  <si>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</si>
  <si>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</si>
  <si>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</si>
  <si>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</si>
  <si>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</si>
  <si>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</si>
  <si>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</si>
  <si>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</si>
  <si>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</si>
  <si>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</si>
  <si>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</si>
  <si>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</si>
  <si>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</si>
  <si>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</si>
  <si>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</si>
  <si>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</si>
  <si>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</si>
  <si>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</si>
  <si>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</si>
  <si>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</si>
  <si>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</si>
  <si>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</si>
  <si>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</si>
  <si>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</si>
  <si>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</si>
  <si>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</si>
  <si>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</si>
  <si>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</si>
  <si>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</si>
  <si>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</si>
  <si>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</si>
  <si>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</si>
  <si>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</si>
  <si>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</si>
  <si>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</si>
  <si>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</si>
  <si>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</si>
  <si>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</si>
  <si>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</si>
  <si>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</si>
  <si>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</si>
  <si>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</si>
  <si>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</si>
  <si>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</si>
  <si>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</si>
  <si>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</si>
  <si>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</si>
  <si>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</si>
  <si>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</si>
  <si>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</si>
  <si>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</si>
  <si>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</si>
  <si>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</si>
  <si>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</si>
  <si>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</si>
  <si>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</si>
  <si>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</si>
  <si>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</si>
  <si>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</si>
  <si>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</si>
  <si>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</si>
  <si>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</si>
  <si>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</si>
  <si>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</si>
  <si>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</si>
  <si>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</si>
  <si>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</si>
  <si>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</si>
  <si>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</si>
  <si>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</si>
  <si>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</si>
  <si>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</si>
  <si>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</si>
  <si>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</si>
  <si>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</si>
  <si>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</si>
  <si>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</si>
  <si>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</si>
  <si>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</si>
  <si>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</si>
  <si>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</si>
  <si>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</si>
  <si>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</si>
  <si>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</si>
  <si>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</si>
  <si>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</si>
  <si>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</si>
  <si>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</si>
  <si>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</si>
  <si>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</si>
  <si>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</si>
  <si>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</si>
  <si>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</si>
  <si>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</si>
  <si>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</si>
  <si>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</si>
  <si>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</si>
  <si>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</si>
  <si>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</si>
  <si>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</si>
  <si>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</si>
  <si>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</si>
  <si>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</si>
  <si>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</si>
  <si>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</si>
  <si>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</si>
  <si>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</si>
  <si>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</si>
  <si>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</si>
  <si>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</si>
  <si>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</si>
  <si>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</si>
  <si>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</si>
  <si>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</si>
  <si>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</si>
  <si>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</si>
  <si>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</si>
  <si>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</si>
  <si>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</si>
  <si>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</si>
  <si>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</si>
  <si>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</si>
  <si>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</si>
  <si>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</si>
  <si>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</si>
  <si>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</si>
  <si>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</si>
  <si>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</si>
  <si>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</si>
  <si>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</si>
  <si>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</si>
  <si>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</si>
  <si>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</si>
  <si>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</si>
  <si>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</si>
  <si>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</si>
  <si>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</si>
  <si>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</si>
  <si>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</si>
  <si>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</si>
  <si>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</si>
  <si>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</si>
  <si>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</si>
  <si>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</si>
  <si>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</si>
  <si>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</si>
  <si>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</si>
  <si>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</si>
  <si>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</si>
  <si>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</si>
  <si>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</si>
  <si>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</si>
  <si>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</si>
  <si>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</si>
  <si>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</si>
  <si>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</si>
  <si>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</si>
  <si>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</si>
  <si>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</si>
  <si>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</si>
  <si>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</si>
  <si>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</si>
  <si>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</si>
  <si>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</si>
  <si>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</si>
  <si>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</si>
  <si>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</si>
  <si>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</si>
  <si>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</si>
  <si>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</si>
  <si>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</si>
  <si>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</si>
  <si>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</si>
  <si>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</si>
  <si>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</si>
  <si>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</si>
  <si>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</si>
  <si>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</si>
  <si>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</si>
  <si>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</si>
  <si>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</si>
  <si>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</si>
  <si>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</si>
  <si>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</si>
  <si>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</si>
  <si>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</si>
  <si>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</si>
  <si>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</si>
  <si>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</si>
  <si>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</si>
  <si>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</si>
  <si>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</si>
  <si>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</si>
  <si>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</si>
  <si>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</si>
  <si>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</si>
  <si>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</si>
  <si>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</si>
  <si>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</si>
  <si>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</si>
  <si>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</si>
  <si>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</si>
  <si>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</si>
  <si>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</si>
  <si>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</si>
  <si>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</si>
  <si>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</si>
  <si>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</si>
  <si>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</si>
  <si>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</si>
  <si>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</si>
  <si>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</si>
  <si>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</si>
  <si>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</si>
  <si>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</si>
  <si>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</si>
  <si>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</si>
  <si>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</si>
  <si>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</si>
  <si>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</si>
  <si>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</si>
  <si>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</si>
  <si>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</si>
  <si>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</si>
  <si>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</si>
  <si>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</si>
  <si>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</si>
  <si>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</si>
  <si>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</si>
  <si>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</si>
  <si>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</si>
  <si>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</si>
  <si>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</si>
  <si>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</si>
  <si>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</si>
  <si>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</si>
  <si>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</si>
  <si>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</si>
  <si>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</si>
  <si>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</si>
  <si>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</si>
  <si>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</si>
  <si>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</si>
  <si>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</si>
  <si>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</si>
  <si>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</si>
  <si>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</si>
  <si>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</si>
  <si>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</si>
  <si>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</si>
  <si>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</si>
  <si>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</si>
  <si>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</si>
  <si>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</si>
  <si>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</si>
  <si>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</si>
  <si>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</si>
  <si>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</si>
  <si>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</si>
  <si>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</si>
  <si>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</si>
  <si>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</si>
  <si>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</si>
  <si>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</si>
  <si>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</si>
  <si>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</si>
  <si>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</si>
  <si>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</si>
  <si>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</si>
  <si>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</si>
  <si>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</si>
  <si>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</si>
  <si>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</si>
  <si>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</si>
  <si>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</si>
  <si>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</si>
  <si>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</si>
  <si>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</si>
  <si>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</si>
  <si>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</si>
  <si>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</si>
  <si>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</si>
  <si>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</si>
  <si>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</si>
  <si>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</si>
  <si>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</si>
  <si>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</si>
  <si>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</si>
  <si>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</si>
  <si>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</si>
  <si>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</si>
  <si>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</si>
  <si>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</si>
  <si>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</si>
  <si>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</si>
  <si>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</si>
  <si>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</si>
  <si>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</si>
  <si>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</si>
  <si>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</si>
  <si>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</si>
  <si>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</si>
  <si>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</si>
  <si>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</si>
  <si>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</si>
  <si>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</si>
  <si>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</si>
  <si>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</si>
  <si>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</si>
  <si>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</si>
  <si>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</si>
  <si>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</si>
  <si>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</si>
  <si>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</si>
  <si>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</si>
  <si>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</si>
  <si>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</si>
  <si>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</si>
  <si>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</si>
  <si>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</si>
  <si>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</si>
  <si>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</si>
  <si>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</si>
  <si>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</si>
  <si>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</si>
  <si>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</si>
  <si>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</si>
  <si>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</si>
  <si>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</si>
  <si>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</si>
  <si>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</si>
  <si>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</si>
  <si>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</si>
  <si>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</si>
  <si>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</si>
  <si>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</si>
  <si>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</si>
  <si>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</si>
  <si>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</si>
  <si>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</si>
  <si>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</si>
  <si>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</si>
  <si>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</si>
  <si>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</si>
  <si>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</si>
  <si>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</si>
  <si>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</si>
  <si>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</si>
  <si>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</si>
  <si>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</si>
  <si>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</si>
  <si>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</si>
  <si>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</si>
  <si>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</si>
  <si>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</si>
  <si>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</si>
  <si>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</si>
  <si>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</si>
  <si>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</si>
  <si>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</si>
  <si>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</si>
  <si>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</si>
  <si>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</si>
  <si>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</si>
  <si>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</si>
  <si>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</si>
  <si>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</si>
  <si>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</si>
  <si>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</si>
  <si>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</si>
  <si>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</si>
  <si>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</si>
  <si>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</si>
  <si>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</si>
  <si>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</si>
  <si>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</si>
  <si>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</si>
  <si>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</si>
  <si>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</si>
  <si>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</si>
  <si>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</si>
  <si>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</si>
  <si>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</si>
  <si>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</si>
  <si>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</si>
  <si>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</si>
  <si>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</si>
  <si>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</si>
  <si>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</si>
  <si>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</si>
  <si>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</si>
  <si>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</si>
  <si>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</si>
  <si>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</si>
  <si>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</si>
  <si>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</si>
  <si>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</si>
  <si>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</si>
  <si>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</si>
  <si>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</si>
  <si>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</si>
  <si>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</si>
  <si>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</si>
  <si>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</si>
  <si>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</si>
  <si>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</si>
  <si>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</si>
  <si>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</si>
  <si>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</si>
  <si>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</si>
  <si>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</si>
  <si>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</si>
  <si>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</si>
  <si>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</si>
  <si>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</si>
  <si>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</si>
  <si>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</si>
  <si>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</si>
  <si>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</si>
  <si>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</si>
  <si>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</si>
  <si>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</si>
  <si>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</si>
  <si>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</si>
  <si>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</si>
  <si>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</si>
  <si>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</si>
  <si>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</si>
  <si>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</si>
  <si>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</si>
  <si>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</si>
  <si>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</si>
  <si>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</si>
  <si>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</si>
  <si>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</si>
  <si>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</si>
  <si>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</si>
  <si>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</si>
  <si>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</si>
  <si>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</si>
  <si>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</si>
  <si>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</si>
  <si>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</si>
  <si>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</si>
  <si>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</si>
  <si>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</si>
  <si>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</si>
  <si>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</si>
  <si>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</si>
  <si>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</si>
  <si>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</si>
  <si>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</si>
  <si>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</si>
  <si>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</si>
  <si>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</si>
  <si>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</si>
  <si>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</si>
  <si>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</si>
  <si>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</si>
  <si>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</si>
  <si>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</si>
  <si>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</si>
  <si>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</si>
  <si>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</si>
  <si>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</si>
  <si>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</si>
  <si>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</si>
  <si>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</si>
  <si>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</si>
  <si>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</si>
  <si>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</si>
  <si>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</si>
  <si>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</si>
  <si>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</si>
  <si>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</si>
  <si>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</si>
  <si>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</si>
  <si>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</si>
  <si>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</si>
  <si>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</si>
  <si>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</si>
  <si>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</si>
  <si>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</si>
  <si>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</si>
  <si>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</si>
  <si>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</si>
  <si>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</si>
  <si>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</si>
  <si>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</si>
  <si>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</si>
  <si>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</si>
  <si>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</si>
  <si>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</si>
  <si>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</si>
  <si>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</si>
  <si>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</si>
  <si>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</si>
  <si>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</si>
  <si>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</si>
  <si>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</si>
  <si>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</si>
  <si>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</si>
  <si>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</si>
  <si>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</si>
  <si>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</si>
  <si>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</si>
  <si>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</si>
  <si>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</si>
  <si>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</si>
  <si>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</si>
  <si>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</si>
  <si>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</si>
  <si>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</si>
  <si>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</si>
  <si>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</si>
  <si>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</si>
  <si>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</si>
  <si>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</si>
  <si>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</si>
  <si>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</si>
  <si>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</si>
  <si>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</si>
  <si>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</si>
  <si>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</si>
  <si>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</si>
  <si>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</si>
  <si>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</si>
  <si>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</si>
  <si>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</si>
  <si>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</si>
  <si>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</si>
  <si>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</si>
  <si>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</si>
  <si>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</si>
  <si>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</si>
  <si>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</si>
  <si>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</si>
  <si>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</si>
  <si>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</si>
  <si>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</si>
  <si>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</si>
  <si>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</si>
  <si>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</si>
  <si>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</si>
  <si>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</si>
  <si>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</si>
  <si>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</si>
  <si>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</si>
  <si>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</si>
  <si>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</si>
  <si>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</si>
  <si>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</si>
  <si>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</si>
  <si>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</si>
  <si>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</si>
  <si>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</si>
  <si>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</si>
  <si>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</si>
  <si>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</si>
  <si>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</si>
  <si>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</si>
  <si>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</si>
  <si>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</si>
  <si>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</si>
  <si>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</si>
  <si>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</si>
  <si>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</si>
  <si>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</si>
  <si>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</si>
  <si>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</si>
  <si>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</si>
  <si>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</si>
  <si>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</si>
  <si>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</si>
  <si>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</si>
  <si>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</si>
  <si>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</si>
  <si>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</si>
  <si>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</si>
  <si>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</si>
  <si>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</si>
  <si>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</si>
  <si>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</si>
  <si>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</si>
  <si>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</si>
  <si>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</si>
  <si>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</si>
  <si>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</si>
  <si>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</si>
  <si>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</si>
  <si>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</si>
  <si>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</si>
  <si>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</si>
  <si>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</si>
  <si>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</si>
  <si>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</si>
  <si>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</si>
  <si>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</si>
  <si>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</si>
  <si>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</si>
  <si>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</si>
  <si>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</si>
  <si>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</si>
  <si>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</si>
  <si>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</si>
  <si>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</si>
  <si>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</si>
  <si>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</si>
  <si>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</si>
  <si>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</si>
  <si>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</si>
  <si>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</si>
  <si>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</si>
  <si>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</si>
  <si>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</si>
  <si>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</si>
  <si>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</si>
  <si>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</si>
  <si>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</si>
  <si>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</si>
  <si>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</si>
  <si>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</si>
  <si>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</si>
  <si>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</si>
  <si>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</si>
  <si>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</si>
  <si>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</si>
  <si>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</si>
  <si>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</si>
  <si>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</si>
  <si>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</si>
  <si>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</si>
  <si>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</si>
  <si>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</si>
  <si>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</si>
  <si>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</si>
  <si>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</si>
  <si>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</si>
  <si>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</si>
  <si>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</si>
  <si>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</si>
  <si>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</si>
  <si>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</si>
  <si>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</si>
  <si>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</si>
  <si>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</si>
  <si>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</si>
  <si>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</si>
  <si>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</si>
  <si>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</si>
  <si>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</si>
  <si>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</si>
  <si>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</si>
  <si>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</si>
  <si>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</si>
  <si>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</si>
  <si>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</si>
  <si>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</si>
  <si>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</si>
  <si>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</si>
  <si>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</si>
  <si>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</si>
  <si>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</si>
  <si>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</si>
  <si>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</si>
  <si>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</si>
  <si>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</si>
  <si>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</si>
  <si>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</si>
  <si>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</si>
  <si>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</si>
  <si>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</si>
  <si>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</si>
  <si>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</si>
  <si>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</si>
  <si>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</si>
  <si>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</si>
  <si>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</si>
  <si>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</si>
  <si>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</si>
  <si>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</si>
  <si>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</si>
  <si>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</si>
  <si>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</si>
  <si>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</si>
  <si>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</si>
  <si>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</si>
  <si>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</si>
  <si>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</si>
  <si>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</si>
  <si>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</si>
  <si>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</si>
  <si>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</si>
  <si>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</si>
  <si>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</si>
  <si>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</si>
  <si>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</si>
  <si>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</si>
  <si>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</si>
  <si>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</si>
  <si>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</si>
  <si>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</si>
  <si>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</si>
  <si>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</si>
  <si>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</si>
  <si>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</si>
  <si>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</si>
  <si>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</si>
  <si>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</si>
  <si>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</si>
  <si>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</si>
  <si>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</si>
  <si>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</si>
  <si>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</si>
  <si>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</si>
  <si>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</si>
  <si>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</si>
  <si>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</si>
  <si>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</si>
  <si>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</si>
  <si>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</si>
  <si>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</si>
  <si>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</si>
  <si>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</si>
  <si>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</si>
  <si>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</si>
  <si>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</si>
  <si>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</si>
  <si>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</si>
  <si>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</si>
  <si>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</si>
  <si>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</si>
  <si>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</si>
  <si>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</si>
  <si>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</si>
  <si>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</si>
  <si>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</si>
  <si>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</si>
  <si>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</si>
  <si>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</si>
  <si>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</si>
  <si>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</si>
  <si>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</si>
  <si>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</si>
  <si>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</si>
  <si>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</si>
  <si>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</si>
  <si>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</si>
  <si>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</si>
  <si>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</si>
  <si>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</si>
  <si>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</si>
  <si>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</si>
  <si>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</si>
  <si>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</si>
  <si>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</si>
  <si>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</si>
  <si>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</si>
  <si>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</si>
  <si>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</si>
  <si>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</si>
  <si>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</si>
  <si>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</si>
  <si>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</si>
  <si>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</si>
  <si>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</si>
  <si>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</si>
  <si>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</si>
  <si>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</si>
  <si>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</si>
  <si>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</si>
  <si>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</si>
  <si>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</si>
  <si>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</si>
  <si>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</si>
  <si>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</si>
  <si>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</si>
  <si>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</si>
  <si>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</si>
  <si>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</si>
  <si>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</si>
  <si>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</si>
  <si>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</si>
  <si>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</si>
  <si>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</si>
  <si>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</si>
  <si>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</si>
  <si>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</si>
  <si>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</si>
  <si>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</si>
  <si>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</si>
  <si>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</si>
  <si>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</si>
  <si>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</si>
  <si>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</si>
  <si>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</si>
  <si>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</si>
  <si>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</si>
  <si>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</si>
  <si>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</si>
  <si>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</si>
  <si>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</si>
  <si>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</si>
  <si>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</si>
  <si>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</si>
  <si>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</si>
  <si>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</si>
  <si>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</si>
  <si>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</si>
  <si>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</si>
  <si>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</si>
  <si>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</si>
  <si>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</si>
  <si>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</si>
  <si>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</si>
  <si>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</si>
  <si>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</si>
  <si>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</si>
  <si>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</si>
  <si>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</si>
  <si>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</si>
  <si>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</si>
  <si>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</si>
  <si>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</si>
  <si>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</si>
  <si>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</si>
  <si>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</si>
  <si>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</si>
  <si>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</si>
  <si>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</si>
  <si>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</si>
  <si>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</si>
  <si>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</si>
  <si>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</si>
  <si>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</si>
  <si>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</si>
  <si>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</si>
  <si>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</si>
  <si>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</si>
  <si>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</si>
  <si>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</si>
  <si>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</si>
  <si>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</si>
  <si>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</si>
  <si>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</si>
  <si>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</si>
  <si>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</si>
  <si>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</si>
  <si>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</si>
  <si>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</si>
  <si>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</si>
  <si>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</si>
  <si>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</si>
  <si>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</si>
  <si>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</si>
  <si>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</si>
  <si>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</si>
  <si>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</si>
  <si>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</si>
  <si>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</si>
  <si>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</si>
  <si>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</si>
  <si>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</si>
  <si>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</si>
  <si>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</si>
  <si>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</si>
  <si>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</si>
  <si>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</si>
  <si>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</si>
  <si>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</si>
  <si>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</si>
  <si>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</si>
  <si>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</si>
  <si>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</si>
  <si>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</si>
  <si>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</si>
  <si>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</si>
  <si>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</si>
  <si>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</si>
  <si>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</si>
  <si>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</si>
  <si>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</si>
  <si>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</si>
  <si>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</si>
  <si>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</si>
  <si>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</si>
  <si>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</si>
  <si>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</si>
  <si>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</si>
  <si>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</si>
  <si>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</si>
  <si>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</si>
  <si>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</si>
  <si>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</si>
  <si>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</si>
  <si>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</si>
  <si>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</si>
  <si>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</si>
  <si>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</si>
  <si>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</si>
  <si>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</si>
  <si>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</si>
  <si>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</si>
  <si>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</si>
  <si>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</si>
  <si>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</si>
  <si>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</si>
  <si>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</si>
  <si>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</si>
  <si>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</si>
  <si>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</si>
  <si>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</si>
  <si>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</si>
  <si>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</si>
  <si>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</si>
  <si>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</si>
  <si>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</si>
  <si>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</si>
  <si>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</si>
  <si>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</si>
  <si>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</si>
  <si>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</si>
  <si>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</si>
  <si>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</si>
  <si>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</si>
  <si>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</si>
  <si>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</si>
  <si>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</si>
  <si>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</si>
  <si>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</si>
  <si>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</si>
  <si>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</si>
  <si>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</si>
  <si>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</si>
  <si>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</si>
  <si>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</si>
  <si>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</si>
  <si>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</si>
  <si>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</si>
  <si>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</si>
  <si>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</si>
  <si>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</si>
  <si>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</si>
  <si>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</si>
  <si>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</si>
  <si>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</si>
  <si>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</si>
  <si>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</si>
  <si>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</si>
  <si>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</si>
  <si>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</si>
  <si>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</si>
  <si>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</si>
  <si>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</si>
  <si>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</si>
  <si>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</si>
  <si>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</si>
  <si>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</si>
  <si>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</si>
  <si>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</si>
  <si>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</si>
  <si>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</si>
  <si>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</si>
  <si>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</si>
  <si>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</si>
  <si>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</si>
  <si>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</si>
  <si>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</si>
  <si>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</si>
  <si>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</si>
  <si>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</si>
  <si>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</si>
  <si>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</si>
  <si>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</si>
  <si>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</si>
  <si>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</si>
  <si>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</si>
  <si>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</si>
  <si>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</si>
  <si>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</si>
  <si>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</si>
  <si>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</si>
  <si>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</si>
  <si>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</si>
  <si>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</si>
  <si>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</si>
  <si>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</si>
  <si>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</si>
  <si>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</si>
  <si>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</si>
  <si>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</si>
  <si>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</si>
  <si>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</si>
  <si>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</si>
  <si>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</si>
  <si>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</si>
  <si>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</si>
  <si>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</si>
  <si>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</si>
  <si>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</si>
  <si>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</si>
  <si>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</si>
  <si>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</si>
  <si>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</si>
  <si>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</si>
  <si>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</si>
  <si>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</si>
  <si>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</si>
  <si>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</si>
  <si>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</si>
  <si>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</si>
  <si>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</si>
  <si>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</si>
  <si>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</si>
  <si>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</si>
  <si>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</si>
  <si>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</si>
  <si>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</si>
  <si>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</si>
  <si>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</si>
  <si>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</si>
  <si>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</si>
  <si>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</si>
  <si>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</si>
  <si>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</si>
  <si>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</si>
  <si>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</si>
  <si>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</si>
  <si>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</si>
  <si>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</si>
  <si>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</si>
  <si>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</si>
  <si>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</si>
  <si>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</si>
  <si>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</si>
  <si>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</si>
  <si>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</si>
  <si>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</si>
  <si>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</si>
  <si>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</si>
  <si>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</si>
  <si>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</si>
  <si>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</si>
  <si>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</si>
  <si>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</si>
  <si>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</si>
  <si>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</si>
  <si>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</si>
  <si>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</si>
  <si>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</si>
  <si>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</si>
  <si>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</si>
  <si>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</si>
  <si>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</si>
  <si>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</si>
  <si>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</si>
  <si>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</si>
  <si>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</si>
  <si>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</si>
  <si>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</si>
  <si>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</si>
  <si>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</si>
  <si>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</si>
  <si>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</si>
  <si>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</si>
  <si>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</si>
  <si>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</si>
  <si>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</si>
  <si>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</si>
  <si>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</si>
  <si>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</si>
  <si>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</si>
  <si>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</si>
  <si>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</si>
  <si>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</si>
  <si>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</si>
  <si>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</si>
  <si>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</si>
  <si>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</si>
  <si>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</si>
  <si>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</si>
  <si>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</si>
  <si>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</si>
  <si>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</si>
  <si>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</si>
  <si>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</si>
  <si>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</si>
  <si>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</si>
  <si>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</si>
  <si>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</si>
  <si>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</si>
  <si>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</si>
  <si>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</si>
  <si>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</si>
  <si>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</si>
  <si>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</si>
  <si>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</si>
  <si>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</si>
  <si>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</si>
  <si>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</si>
  <si>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</si>
  <si>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</si>
  <si>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</si>
  <si>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</si>
  <si>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</si>
  <si>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</si>
  <si>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</si>
  <si>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</si>
  <si>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</si>
  <si>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</si>
  <si>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</si>
  <si>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</si>
  <si>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</si>
  <si>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</si>
  <si>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</si>
  <si>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</si>
  <si>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</si>
  <si>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</si>
  <si>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</si>
  <si>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</si>
  <si>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</si>
  <si>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</si>
  <si>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</si>
  <si>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</si>
  <si>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</si>
  <si>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</si>
  <si>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</si>
  <si>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</si>
  <si>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</si>
  <si>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</si>
  <si>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</si>
  <si>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</si>
  <si>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</si>
  <si>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</si>
  <si>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</si>
  <si>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</si>
  <si>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</si>
  <si>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</si>
  <si>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</si>
  <si>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</si>
  <si>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</si>
  <si>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</si>
  <si>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</si>
  <si>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</si>
  <si>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</si>
  <si>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</si>
  <si>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</si>
  <si>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</si>
  <si>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</si>
  <si>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</si>
  <si>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</si>
  <si>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</si>
  <si>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</si>
  <si>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</si>
  <si>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</si>
  <si>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</si>
  <si>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</si>
  <si>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</si>
  <si>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</si>
  <si>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</si>
  <si>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</si>
  <si>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</si>
  <si>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</si>
  <si>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</si>
  <si>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</si>
  <si>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</si>
  <si>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</si>
  <si>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</si>
  <si>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</si>
  <si>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</si>
  <si>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</si>
  <si>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</si>
  <si>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</si>
  <si>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</si>
  <si>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</si>
  <si>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</si>
  <si>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</si>
  <si>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</si>
  <si>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</si>
  <si>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</si>
  <si>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</si>
  <si>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</si>
  <si>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</si>
  <si>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</si>
  <si>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</si>
  <si>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</si>
  <si>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</si>
  <si>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</si>
  <si>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</si>
  <si>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</si>
  <si>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</si>
  <si>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</si>
  <si>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</si>
  <si>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</si>
  <si>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</si>
  <si>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</si>
  <si>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</si>
  <si>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</si>
  <si>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</si>
  <si>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</si>
  <si>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</si>
  <si>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</si>
  <si>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</si>
  <si>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</si>
  <si>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</si>
  <si>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</si>
  <si>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</si>
  <si>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</si>
  <si>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</si>
  <si>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</si>
  <si>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</si>
  <si>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</si>
  <si>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</si>
  <si>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</si>
  <si>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</si>
  <si>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</si>
  <si>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</si>
  <si>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</si>
  <si>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</si>
  <si>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</si>
  <si>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</si>
  <si>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</si>
  <si>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</si>
  <si>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</si>
  <si>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</si>
  <si>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</si>
  <si>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</si>
  <si>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</si>
  <si>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</si>
  <si>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</si>
  <si>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</si>
  <si>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</si>
  <si>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</si>
  <si>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</si>
  <si>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</si>
  <si>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</si>
  <si>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</si>
  <si>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</si>
  <si>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</si>
  <si>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</si>
  <si>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</si>
  <si>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</si>
  <si>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</si>
  <si>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</si>
  <si>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</si>
  <si>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</si>
  <si>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</si>
  <si>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</si>
  <si>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</si>
  <si>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</si>
  <si>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</si>
  <si>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</si>
  <si>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</si>
  <si>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</si>
  <si>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</si>
  <si>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</si>
  <si>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</si>
  <si>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</si>
  <si>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</si>
  <si>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</si>
  <si>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</si>
  <si>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</si>
  <si>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</si>
  <si>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</si>
  <si>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</si>
  <si>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</si>
  <si>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</si>
  <si>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</si>
  <si>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</si>
  <si>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</si>
  <si>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</si>
  <si>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</si>
  <si>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</si>
  <si>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</si>
  <si>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</si>
  <si>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</si>
  <si>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</si>
  <si>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</si>
  <si>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</si>
  <si>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</si>
  <si>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</si>
  <si>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</si>
  <si>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</si>
  <si>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</si>
  <si>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</si>
  <si>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</si>
  <si>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</si>
  <si>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</si>
  <si>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</si>
  <si>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</si>
  <si>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</si>
  <si>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</si>
  <si>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</si>
  <si>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</si>
  <si>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</si>
  <si>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</si>
  <si>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</si>
  <si>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</si>
  <si>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</si>
  <si>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</si>
  <si>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</si>
  <si>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</si>
  <si>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</si>
  <si>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</si>
  <si>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</si>
  <si>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</si>
  <si>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</si>
  <si>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</si>
  <si>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</si>
  <si>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</si>
  <si>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</si>
  <si>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</si>
  <si>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</si>
  <si>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</si>
  <si>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</si>
  <si>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</si>
  <si>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</si>
  <si>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</si>
  <si>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</si>
  <si>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</si>
  <si>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</si>
  <si>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</si>
  <si>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</si>
  <si>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</si>
  <si>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</si>
  <si>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</si>
  <si>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</si>
  <si>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</si>
  <si>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</si>
  <si>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</si>
  <si>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</si>
  <si>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</si>
  <si>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</si>
  <si>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</si>
  <si>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</si>
  <si>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</si>
  <si>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</si>
  <si>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</si>
  <si>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</si>
  <si>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</si>
  <si>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</si>
  <si>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</si>
  <si>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</si>
  <si>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</si>
  <si>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</si>
  <si>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</si>
  <si>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</si>
  <si>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</si>
  <si>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</si>
  <si>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</si>
  <si>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</si>
  <si>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</si>
  <si>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</si>
  <si>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</si>
  <si>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</si>
  <si>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</si>
  <si>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</si>
  <si>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</si>
  <si>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</si>
  <si>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</si>
  <si>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</si>
  <si>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</si>
  <si>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</si>
  <si>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</si>
  <si>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</si>
  <si>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</si>
  <si>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</si>
  <si>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</si>
  <si>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</si>
  <si>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</si>
  <si>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</si>
  <si>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</si>
  <si>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</si>
  <si>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</si>
  <si>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</si>
  <si>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</si>
  <si>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</si>
  <si>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</si>
  <si>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</si>
  <si>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</si>
  <si>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</si>
  <si>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</si>
  <si>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</si>
  <si>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</si>
  <si>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</si>
  <si>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</si>
  <si>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</si>
  <si>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</si>
  <si>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</si>
  <si>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</si>
  <si>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</si>
  <si>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</si>
  <si>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</si>
  <si>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</si>
  <si>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</si>
  <si>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</si>
  <si>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</si>
  <si>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</si>
  <si>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</si>
  <si>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</si>
  <si>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</si>
  <si>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</si>
  <si>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</si>
  <si>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</si>
  <si>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</si>
  <si>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</si>
  <si>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</si>
  <si>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</si>
  <si>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</si>
  <si>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</si>
  <si>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</si>
  <si>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</si>
  <si>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</si>
  <si>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</si>
  <si>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</si>
  <si>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</si>
  <si>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</si>
  <si>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</si>
  <si>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</si>
  <si>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</si>
  <si>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</si>
  <si>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</si>
  <si>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</si>
  <si>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</si>
  <si>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</si>
  <si>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</si>
  <si>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</si>
  <si>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</si>
  <si>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</si>
  <si>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</si>
  <si>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</si>
  <si>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</si>
  <si>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</si>
  <si>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</si>
  <si>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</si>
  <si>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</si>
  <si>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</si>
  <si>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</si>
  <si>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</si>
  <si>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</si>
  <si>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</si>
  <si>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</si>
  <si>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</si>
  <si>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</si>
  <si>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</si>
  <si>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</si>
  <si>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</si>
  <si>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</si>
  <si>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</si>
  <si>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</si>
  <si>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</si>
  <si>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</si>
  <si>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</si>
  <si>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</si>
  <si>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</si>
  <si>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</si>
  <si>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</si>
  <si>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</si>
  <si>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</si>
  <si>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</si>
  <si>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</si>
  <si>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</si>
  <si>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</si>
  <si>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</si>
  <si>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</si>
  <si>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</si>
  <si>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</si>
  <si>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</si>
  <si>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</si>
  <si>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</si>
  <si>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</si>
  <si>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</si>
  <si>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</si>
  <si>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</si>
  <si>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</si>
  <si>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</si>
  <si>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</si>
  <si>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</si>
  <si>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</si>
  <si>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</si>
  <si>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</si>
  <si>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</si>
  <si>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</si>
  <si>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</si>
  <si>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</si>
  <si>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</si>
  <si>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</si>
  <si>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</si>
  <si>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</si>
  <si>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</si>
  <si>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</si>
  <si>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</si>
  <si>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</si>
  <si>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</si>
  <si>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</si>
  <si>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</si>
  <si>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</si>
  <si>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</si>
  <si>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</si>
  <si>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</si>
  <si>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</si>
  <si>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</si>
  <si>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</si>
  <si>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</si>
  <si>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</si>
  <si>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</si>
  <si>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</si>
  <si>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</si>
  <si>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</si>
  <si>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</si>
  <si>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</si>
  <si>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</si>
  <si>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</si>
  <si>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</si>
  <si>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</si>
  <si>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</si>
  <si>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</si>
  <si>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</si>
  <si>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</si>
  <si>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</si>
  <si>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</si>
  <si>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</si>
  <si>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</si>
  <si>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</si>
  <si>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</si>
  <si>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</si>
  <si>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</si>
  <si>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</si>
  <si>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</si>
  <si>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</si>
  <si>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</si>
  <si>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</si>
  <si>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</si>
  <si>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</si>
  <si>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</si>
  <si>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</si>
  <si>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</si>
  <si>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</si>
  <si>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</si>
  <si>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</si>
  <si>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</si>
  <si>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</si>
  <si>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</si>
  <si>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</si>
  <si>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</si>
  <si>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</si>
  <si>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</si>
  <si>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</si>
  <si>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</si>
  <si>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</si>
  <si>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</si>
  <si>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</si>
  <si>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</si>
  <si>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</si>
  <si>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</si>
  <si>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</si>
  <si>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</si>
  <si>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</si>
  <si>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</si>
  <si>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</si>
  <si>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</si>
  <si>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</si>
  <si>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</si>
  <si>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</si>
  <si>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</si>
  <si>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</si>
  <si>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</si>
  <si>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</si>
  <si>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</si>
  <si>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</si>
  <si>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</si>
  <si>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</si>
  <si>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</si>
  <si>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</si>
  <si>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</si>
  <si>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</si>
  <si>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</si>
  <si>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</si>
  <si>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</si>
  <si>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</si>
  <si>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</si>
  <si>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</si>
  <si>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</si>
  <si>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</si>
  <si>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</si>
  <si>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</si>
  <si>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</si>
  <si>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</si>
  <si>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</si>
  <si>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</si>
  <si>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</si>
  <si>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</si>
  <si>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</si>
  <si>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</si>
  <si>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</si>
  <si>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</si>
  <si>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</si>
  <si>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</si>
  <si>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</si>
  <si>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</si>
  <si>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</si>
  <si>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</si>
  <si>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</si>
  <si>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</si>
  <si>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</si>
  <si>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</si>
  <si>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</si>
  <si>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</si>
  <si>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</si>
  <si>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</si>
  <si>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</si>
  <si>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</si>
  <si>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</si>
  <si>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</si>
  <si>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</si>
  <si>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</si>
  <si>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</si>
  <si>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</si>
  <si>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</si>
  <si>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</si>
  <si>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</si>
  <si>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</si>
  <si>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</si>
  <si>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</si>
  <si>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</si>
  <si>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</si>
  <si>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</si>
  <si>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</si>
  <si>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</si>
  <si>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</si>
  <si>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</si>
  <si>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</si>
  <si>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</si>
  <si>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</si>
  <si>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</si>
  <si>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</si>
  <si>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</si>
  <si>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</si>
  <si>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</si>
  <si>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</si>
  <si>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</si>
  <si>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</si>
  <si>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</si>
  <si>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</si>
  <si>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</si>
  <si>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</si>
  <si>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</si>
  <si>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</si>
  <si>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</si>
  <si>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</si>
  <si>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</si>
  <si>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</si>
  <si>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</si>
  <si>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</si>
  <si>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</si>
  <si>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</si>
  <si>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</si>
  <si>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</si>
  <si>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</si>
  <si>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</si>
  <si>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</si>
  <si>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</si>
  <si>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</si>
  <si>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</si>
  <si>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</si>
  <si>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</si>
  <si>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</si>
  <si>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</si>
  <si>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</si>
  <si>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</si>
  <si>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</si>
  <si>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</si>
  <si>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</si>
  <si>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</si>
  <si>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</si>
  <si>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</si>
  <si>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</si>
  <si>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</si>
  <si>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</si>
  <si>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</si>
  <si>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</si>
  <si>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</si>
  <si>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</si>
  <si>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</si>
  <si>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</si>
  <si>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</si>
  <si>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</si>
  <si>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</si>
  <si>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</si>
  <si>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</si>
  <si>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</si>
  <si>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</si>
  <si>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</si>
  <si>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</si>
  <si>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</si>
  <si>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</si>
  <si>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</si>
  <si>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</si>
  <si>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</si>
  <si>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</si>
  <si>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</si>
  <si>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</si>
  <si>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</si>
  <si>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</si>
  <si>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</si>
  <si>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</si>
  <si>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</si>
  <si>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</si>
  <si>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</si>
  <si>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</si>
  <si>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</si>
  <si>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</si>
  <si>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</si>
  <si>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</si>
  <si>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</si>
  <si>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</si>
  <si>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</si>
  <si>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</si>
  <si>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</si>
  <si>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</si>
  <si>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</si>
  <si>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</si>
  <si>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</si>
  <si>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</si>
  <si>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</si>
  <si>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</si>
  <si>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</si>
  <si>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</si>
  <si>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</si>
  <si>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</si>
  <si>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</si>
  <si>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</si>
  <si>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</si>
  <si>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</si>
  <si>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</si>
  <si>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</si>
  <si>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</si>
  <si>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</si>
  <si>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</si>
  <si>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</si>
  <si>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</si>
  <si>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</si>
  <si>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</si>
  <si>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</si>
  <si>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</si>
  <si>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</si>
  <si>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</si>
  <si>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</si>
  <si>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</si>
  <si>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</si>
  <si>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</si>
  <si>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</si>
  <si>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</si>
  <si>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</si>
  <si>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</si>
  <si>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</si>
  <si>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</si>
  <si>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</si>
  <si>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</si>
  <si>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</si>
  <si>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</si>
  <si>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</si>
  <si>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</si>
  <si>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</si>
  <si>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</si>
  <si>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</si>
  <si>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</si>
  <si>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</si>
  <si>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</si>
  <si>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</si>
  <si>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</si>
  <si>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</si>
  <si>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</si>
  <si>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</si>
  <si>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</si>
  <si>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</si>
  <si>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</si>
  <si>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</si>
  <si>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</si>
  <si>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</si>
  <si>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</si>
  <si>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</si>
  <si>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</si>
  <si>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</si>
  <si>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</si>
  <si>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</si>
  <si>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</si>
  <si>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</si>
  <si>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</si>
  <si>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</si>
  <si>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</si>
  <si>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</si>
  <si>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</si>
  <si>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</si>
  <si>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</si>
  <si>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</si>
  <si>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</si>
  <si>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</si>
  <si>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</si>
  <si>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</si>
  <si>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</si>
  <si>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</si>
  <si>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</si>
  <si>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</si>
  <si>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</si>
  <si>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</si>
  <si>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</si>
  <si>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</si>
  <si>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</si>
  <si>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</si>
  <si>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</si>
  <si>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</si>
  <si>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</si>
  <si>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</si>
  <si>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</si>
  <si>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</si>
  <si>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</si>
  <si>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</si>
  <si>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</si>
  <si>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</si>
  <si>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</si>
  <si>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</si>
  <si>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</si>
  <si>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</si>
  <si>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</si>
  <si>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</si>
  <si>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</si>
  <si>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</si>
  <si>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</si>
  <si>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</si>
  <si>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</si>
  <si>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</si>
  <si>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</si>
  <si>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</si>
  <si>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</si>
  <si>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</si>
  <si>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</si>
  <si>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</si>
  <si>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</si>
  <si>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</si>
  <si>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</si>
  <si>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</si>
  <si>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</si>
  <si>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</si>
  <si>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</si>
  <si>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</si>
  <si>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</si>
  <si>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</si>
  <si>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</si>
  <si>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</si>
  <si>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</si>
  <si>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</si>
  <si>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</si>
  <si>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</si>
  <si>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</si>
  <si>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</si>
  <si>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</si>
  <si>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</si>
  <si>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</si>
  <si>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</si>
  <si>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</si>
  <si>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</si>
  <si>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</si>
  <si>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</si>
  <si>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</si>
  <si>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</si>
  <si>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</si>
  <si>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</si>
  <si>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</si>
  <si>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</si>
  <si>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Procesos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</si>
  <si>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</si>
  <si>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</si>
  <si>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</si>
  <si>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</si>
  <si>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</si>
  <si>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</si>
  <si>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</si>
  <si>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</si>
  <si>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</si>
  <si>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</si>
  <si>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</si>
  <si>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</si>
  <si>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</si>
  <si>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</si>
  <si>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</si>
  <si>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</si>
  <si>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</si>
  <si>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</si>
  <si>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</si>
  <si>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</si>
  <si>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</si>
  <si>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</si>
  <si>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</si>
  <si>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</si>
  <si>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</si>
  <si>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</si>
  <si>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</si>
  <si>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</si>
  <si>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</si>
  <si>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</si>
  <si>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</si>
  <si>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</si>
  <si>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</si>
  <si>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</si>
  <si>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</si>
  <si>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</si>
  <si>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</si>
  <si>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</si>
  <si>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</si>
  <si>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</si>
  <si>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</si>
  <si>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</si>
  <si>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</si>
  <si>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</si>
  <si>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</si>
  <si>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</si>
  <si>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</si>
  <si>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</si>
  <si>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</si>
  <si>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</si>
  <si>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</si>
  <si>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</si>
  <si>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</si>
  <si>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</si>
  <si>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</si>
  <si>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</si>
  <si>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</si>
  <si>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</si>
  <si>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</si>
  <si>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</si>
  <si>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</si>
  <si>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</si>
  <si>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</si>
  <si>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</si>
  <si>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</si>
  <si>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</si>
  <si>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</si>
  <si>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</si>
  <si>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</si>
  <si>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</si>
  <si>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</si>
  <si>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</si>
  <si>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</si>
  <si>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</si>
  <si>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</si>
  <si>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</si>
  <si>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</si>
  <si>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</si>
  <si>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</si>
  <si>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</si>
  <si>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</si>
  <si>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</si>
  <si>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</si>
  <si>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</si>
  <si>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</si>
  <si>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</si>
  <si>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</si>
  <si>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</si>
  <si>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</si>
  <si>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</si>
  <si>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</si>
  <si>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</si>
  <si>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</si>
  <si>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</si>
  <si>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</si>
  <si>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</si>
  <si>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</si>
  <si>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</si>
  <si>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</si>
  <si>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</si>
  <si>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</si>
  <si>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</si>
  <si>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</si>
  <si>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</si>
  <si>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</si>
  <si>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</si>
  <si>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</si>
  <si>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</si>
  <si>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</si>
  <si>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</si>
  <si>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</si>
  <si>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</si>
  <si>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</si>
  <si>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</si>
  <si>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</si>
  <si>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</si>
  <si>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</si>
  <si>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</si>
  <si>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</si>
  <si>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</si>
  <si>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</si>
  <si>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</si>
  <si>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</si>
  <si>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</si>
  <si>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</si>
  <si>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</si>
  <si>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</si>
  <si>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</si>
  <si>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</si>
  <si>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</si>
  <si>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</si>
  <si>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</si>
  <si>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</si>
  <si>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</si>
  <si>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</si>
  <si>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</si>
  <si>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</si>
  <si>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</si>
  <si>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</si>
  <si>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</si>
  <si>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</si>
  <si>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</si>
  <si>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</si>
  <si>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</si>
  <si>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</si>
  <si>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</si>
  <si>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</si>
  <si>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</si>
  <si>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</si>
  <si>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</si>
  <si>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</si>
  <si>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</si>
  <si>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</si>
  <si>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</si>
  <si>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</si>
  <si>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</si>
  <si>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</si>
  <si>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</si>
  <si>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</si>
  <si>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</si>
  <si>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</si>
  <si>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</si>
  <si>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</si>
  <si>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</si>
  <si>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</si>
  <si>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</si>
  <si>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</si>
  <si>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</si>
  <si>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</si>
  <si>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</si>
  <si>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</si>
  <si>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</si>
  <si>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</si>
  <si>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</si>
  <si>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</si>
  <si>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</si>
  <si>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</si>
  <si>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</si>
  <si>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</si>
  <si>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</si>
  <si>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</si>
  <si>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</si>
  <si>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</si>
  <si>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</si>
  <si>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</si>
  <si>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</si>
  <si>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</si>
  <si>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</si>
  <si>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</si>
  <si>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</si>
  <si>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</si>
  <si>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</si>
  <si>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</si>
  <si>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</si>
  <si>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</si>
  <si>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</si>
  <si>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</si>
  <si>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</si>
  <si>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</si>
  <si>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</si>
  <si>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</si>
  <si>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</si>
  <si>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</si>
  <si>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</si>
  <si>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</si>
  <si>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</si>
  <si>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</si>
  <si>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</si>
  <si>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</si>
  <si>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</si>
  <si>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</si>
  <si>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</si>
  <si>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</si>
  <si>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</si>
  <si>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</si>
  <si>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</si>
  <si>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</si>
  <si>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</si>
  <si>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</si>
  <si>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</si>
  <si>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</si>
  <si>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</si>
  <si>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</si>
  <si>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</si>
  <si>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</si>
  <si>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</si>
  <si>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</si>
  <si>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</si>
  <si>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</si>
  <si>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</si>
  <si>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</si>
  <si>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</si>
  <si>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</si>
  <si>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</si>
  <si>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</si>
  <si>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</si>
  <si>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</si>
  <si>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</si>
  <si>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</si>
  <si>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</si>
  <si>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</si>
  <si>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</si>
  <si>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</si>
  <si>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</si>
  <si>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</si>
  <si>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</si>
  <si>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</si>
  <si>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</si>
  <si>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</si>
  <si>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</si>
  <si>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</si>
  <si>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</si>
  <si>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</si>
  <si>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</si>
  <si>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</si>
  <si>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</si>
  <si>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</si>
  <si>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</si>
  <si>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</si>
  <si>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</si>
  <si>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</si>
  <si>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</si>
  <si>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</si>
  <si>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</si>
  <si>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</si>
  <si>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</si>
  <si>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</si>
  <si>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</si>
  <si>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</si>
  <si>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</si>
  <si>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</si>
  <si>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</si>
  <si>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</si>
  <si>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</si>
  <si>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</si>
  <si>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</si>
  <si>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</si>
  <si>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</si>
  <si>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</si>
  <si>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</si>
  <si>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</si>
  <si>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</si>
  <si>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</si>
  <si>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</si>
  <si>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</si>
  <si>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</si>
  <si>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</si>
  <si>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</si>
  <si>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</si>
  <si>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</si>
  <si>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</si>
  <si>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</si>
  <si>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</si>
  <si>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</si>
  <si>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</si>
  <si>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</si>
  <si>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</si>
  <si>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</si>
  <si>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</si>
  <si>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</si>
  <si>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</si>
  <si>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</si>
  <si>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</si>
  <si>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</si>
  <si>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</si>
  <si>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</si>
  <si>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</si>
  <si>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</si>
  <si>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</si>
  <si>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</si>
  <si>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</si>
  <si>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</si>
  <si>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</si>
  <si>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</si>
  <si>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</si>
  <si>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</si>
  <si>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</si>
  <si>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</si>
  <si>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</si>
  <si>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</si>
  <si>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</si>
  <si>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</si>
  <si>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</si>
  <si>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</si>
  <si>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</si>
  <si>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</si>
  <si>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</si>
  <si>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</si>
  <si>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</si>
  <si>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</si>
  <si>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</si>
  <si>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</si>
  <si>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</si>
  <si>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</si>
  <si>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</si>
  <si>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</si>
  <si>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</si>
  <si>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</si>
  <si>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</si>
  <si>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</si>
  <si>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</si>
  <si>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</si>
  <si>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</si>
  <si>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</si>
  <si>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</si>
  <si>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</si>
  <si>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</si>
  <si>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</si>
  <si>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</si>
  <si>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</si>
  <si>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</si>
  <si>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</si>
  <si>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</si>
  <si>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</si>
  <si>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</si>
  <si>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</si>
  <si>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</si>
  <si>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</si>
  <si>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</si>
  <si>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</si>
  <si>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</si>
  <si>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</si>
  <si>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</si>
  <si>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</si>
  <si>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</si>
  <si>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</si>
  <si>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</si>
  <si>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</si>
  <si>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</si>
  <si>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</si>
  <si>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</si>
  <si>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</si>
  <si>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</si>
  <si>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</si>
  <si>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</si>
  <si>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</si>
  <si>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</si>
  <si>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</si>
  <si>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</si>
  <si>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</si>
  <si>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</si>
  <si>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</si>
  <si>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</si>
  <si>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</si>
  <si>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</si>
  <si>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</si>
  <si>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</si>
  <si>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</si>
  <si>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</si>
  <si>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</si>
  <si>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</si>
  <si>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</si>
  <si>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</si>
  <si>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</si>
  <si>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</si>
  <si>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</si>
  <si>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</si>
  <si>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</si>
  <si>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</si>
  <si>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</si>
  <si>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</si>
  <si>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</si>
  <si>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</si>
  <si>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</si>
  <si>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</si>
  <si>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</si>
  <si>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</si>
  <si>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</si>
  <si>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</si>
  <si>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</si>
  <si>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</si>
  <si>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</si>
  <si>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</si>
  <si>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</si>
  <si>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</si>
  <si>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</si>
  <si>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</si>
  <si>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</si>
  <si>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</si>
  <si>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</si>
  <si>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</si>
  <si>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</si>
  <si>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</si>
  <si>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</si>
  <si>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</si>
  <si>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</si>
  <si>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</si>
  <si>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</si>
  <si>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</si>
  <si>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</si>
  <si>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</si>
  <si>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</si>
  <si>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</si>
  <si>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</si>
  <si>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</si>
  <si>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</si>
  <si>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</si>
  <si>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</si>
  <si>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</si>
  <si>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</si>
  <si>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</si>
  <si>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</si>
  <si>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</si>
  <si>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</si>
  <si>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</si>
  <si>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</si>
  <si>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</si>
  <si>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</si>
  <si>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</si>
  <si>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</si>
  <si>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</si>
  <si>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</si>
  <si>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</si>
  <si>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</si>
  <si>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</si>
  <si>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</si>
  <si>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</si>
  <si>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</si>
  <si>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</si>
  <si>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</si>
  <si>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</si>
  <si>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</si>
  <si>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</si>
  <si>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</si>
  <si>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</si>
  <si>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</si>
  <si>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</si>
  <si>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</si>
  <si>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</si>
  <si>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</si>
  <si>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</si>
  <si>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</si>
  <si>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</si>
  <si>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</si>
  <si>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</si>
  <si>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</si>
  <si>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</si>
  <si>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</si>
  <si>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</si>
  <si>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</si>
  <si>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</si>
  <si>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</si>
  <si>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</si>
  <si>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</si>
  <si>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</si>
  <si>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</si>
  <si>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</si>
  <si>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</si>
  <si>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</si>
  <si>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</si>
  <si>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</si>
  <si>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</si>
  <si>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</si>
  <si>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</si>
  <si>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</si>
  <si>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</si>
  <si>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</si>
  <si>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</si>
  <si>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</si>
  <si>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</si>
  <si>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</si>
  <si>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</si>
  <si>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</si>
  <si>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</si>
  <si>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</si>
  <si>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</si>
  <si>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</si>
  <si>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</si>
  <si>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</si>
  <si>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</si>
  <si>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</si>
  <si>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</si>
  <si>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</si>
  <si>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</si>
  <si>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</si>
  <si>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</si>
  <si>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</si>
  <si>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</si>
  <si>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</si>
  <si>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</si>
  <si>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</si>
  <si>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</si>
  <si>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</si>
  <si>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</si>
  <si>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</si>
  <si>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</si>
  <si>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</si>
  <si>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</si>
  <si>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</si>
  <si>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</si>
  <si>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</si>
  <si>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</si>
  <si>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</si>
  <si>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</si>
  <si>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</si>
  <si>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</si>
  <si>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</si>
  <si>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</si>
  <si>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</si>
  <si>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</si>
  <si>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</si>
  <si>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</si>
  <si>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</si>
  <si>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</si>
  <si>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</si>
  <si>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</si>
  <si>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</si>
  <si>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</si>
  <si>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</si>
  <si>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</si>
  <si>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</si>
  <si>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</si>
  <si>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</si>
  <si>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</si>
  <si>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</si>
  <si>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</si>
  <si>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</si>
  <si>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</si>
  <si>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</si>
  <si>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</si>
  <si>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</si>
  <si>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</si>
  <si>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</si>
  <si>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</si>
  <si>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</si>
  <si>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</si>
  <si>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</si>
  <si>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</si>
  <si>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</si>
  <si>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</si>
  <si>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</si>
  <si>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</si>
  <si>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</si>
  <si>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</si>
  <si>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</si>
  <si>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</si>
  <si>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</si>
  <si>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</si>
  <si>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</si>
  <si>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</si>
  <si>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</si>
  <si>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</si>
  <si>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</si>
  <si>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</si>
  <si>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</si>
  <si>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</si>
  <si>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</si>
  <si>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</si>
  <si>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</si>
  <si>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</si>
  <si>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</si>
  <si>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</si>
  <si>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</si>
  <si>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</si>
  <si>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</si>
  <si>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</si>
  <si>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</si>
  <si>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</si>
  <si>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</si>
  <si>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</si>
  <si>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</si>
  <si>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</si>
  <si>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</si>
  <si>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</si>
  <si>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</si>
  <si>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</si>
  <si>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</si>
  <si>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</si>
  <si>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</si>
  <si>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</si>
  <si>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</si>
  <si>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</si>
  <si>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</si>
  <si>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</si>
  <si>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</si>
  <si>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</si>
  <si>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</si>
  <si>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</si>
  <si>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</si>
  <si>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</si>
  <si>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</si>
  <si>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</si>
  <si>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</si>
  <si>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</si>
  <si>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</si>
  <si>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</si>
  <si>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</si>
  <si>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</si>
  <si>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</si>
  <si>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</si>
  <si>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</si>
  <si>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</si>
  <si>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</si>
  <si>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</si>
  <si>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</si>
  <si>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</si>
  <si>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</si>
  <si>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</si>
  <si>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</si>
  <si>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</si>
  <si>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</si>
  <si>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</si>
  <si>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</si>
  <si>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</si>
  <si>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</si>
  <si>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</si>
  <si>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</si>
  <si>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</si>
  <si>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</si>
  <si>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</si>
  <si>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</si>
  <si>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</si>
  <si>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</si>
  <si>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</si>
  <si>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</si>
  <si>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</si>
  <si>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</si>
  <si>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</si>
  <si>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</si>
  <si>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</si>
  <si>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</si>
  <si>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</si>
  <si>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</si>
  <si>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</si>
  <si>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</si>
  <si>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</si>
  <si>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</si>
  <si>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</si>
  <si>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</si>
  <si>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</si>
  <si>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</si>
  <si>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</si>
  <si>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</si>
  <si>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</si>
  <si>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</si>
  <si>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</si>
  <si>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</si>
  <si>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</si>
  <si>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</si>
  <si>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</si>
  <si>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</si>
  <si>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</si>
  <si>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</si>
  <si>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</si>
  <si>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</si>
  <si>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</si>
  <si>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</si>
  <si>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</si>
  <si>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</si>
  <si>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</si>
  <si>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</si>
  <si>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</si>
  <si>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</si>
  <si>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</si>
  <si>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</si>
  <si>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</si>
  <si>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</si>
  <si>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</si>
  <si>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</si>
  <si>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</si>
  <si>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</si>
  <si>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</si>
  <si>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</si>
  <si>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</si>
  <si>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</si>
  <si>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</si>
  <si>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</si>
  <si>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</si>
  <si>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</si>
  <si>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</si>
  <si>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</si>
  <si>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</si>
  <si>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</si>
  <si>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</si>
  <si>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</si>
  <si>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</si>
  <si>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</si>
  <si>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</si>
  <si>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</si>
  <si>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</si>
  <si>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</si>
  <si>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</si>
  <si>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</si>
  <si>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</si>
  <si>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</si>
  <si>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</si>
  <si>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</si>
  <si>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</si>
  <si>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</si>
  <si>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</si>
  <si>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</si>
  <si>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</si>
  <si>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</si>
  <si>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</si>
  <si>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</si>
  <si>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</si>
  <si>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</si>
  <si>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</si>
  <si>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</si>
  <si>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</si>
  <si>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</si>
  <si>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</si>
  <si>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</si>
  <si>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</si>
  <si>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</si>
  <si>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</si>
  <si>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</si>
  <si>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</si>
  <si>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</si>
  <si>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</si>
  <si>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</si>
  <si>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</si>
  <si>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</si>
  <si>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</si>
  <si>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</si>
  <si>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</si>
  <si>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</si>
  <si>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</si>
  <si>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</si>
  <si>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</si>
  <si>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</si>
  <si>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</si>
  <si>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</si>
  <si>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</si>
  <si>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</si>
  <si>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</si>
  <si>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</si>
  <si>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</si>
  <si>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</si>
  <si>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</si>
  <si>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</si>
  <si>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</si>
  <si>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</si>
  <si>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</si>
  <si>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</si>
  <si>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</si>
  <si>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</si>
  <si>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</si>
  <si>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</si>
  <si>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</si>
  <si>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</si>
  <si>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</si>
  <si>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</si>
  <si>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</si>
  <si>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</si>
  <si>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</si>
  <si>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</si>
  <si>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</si>
  <si>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</si>
  <si>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</si>
  <si>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</si>
  <si>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</si>
  <si>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</si>
  <si>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</si>
  <si>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</si>
  <si>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</si>
  <si>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</si>
  <si>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</si>
  <si>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</si>
  <si>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</si>
  <si>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</si>
  <si>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</si>
  <si>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</si>
  <si>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</si>
  <si>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</si>
  <si>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</si>
  <si>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</si>
  <si>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</si>
  <si>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</si>
  <si>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</si>
  <si>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</si>
  <si>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</si>
  <si>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</si>
  <si>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</si>
  <si>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</si>
  <si>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</si>
  <si>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</si>
  <si>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</si>
  <si>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</si>
  <si>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</si>
  <si>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</si>
  <si>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</si>
  <si>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</si>
  <si>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</si>
  <si>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</si>
  <si>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</si>
  <si>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</si>
  <si>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</si>
  <si>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</si>
  <si>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</si>
  <si>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</si>
  <si>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</si>
  <si>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</si>
  <si>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</si>
  <si>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</si>
  <si>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</si>
  <si>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</si>
  <si>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</si>
  <si>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</si>
  <si>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</si>
  <si>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</si>
  <si>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</si>
  <si>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</si>
  <si>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</si>
  <si>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</si>
  <si>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</si>
  <si>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</si>
  <si>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</si>
  <si>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</si>
  <si>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</si>
  <si>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</si>
  <si>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</si>
  <si>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</si>
  <si>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</si>
  <si>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</si>
  <si>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</si>
  <si>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</si>
  <si>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</si>
  <si>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</si>
  <si>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</si>
  <si>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</si>
  <si>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</si>
  <si>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</si>
  <si>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</si>
  <si>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</si>
  <si>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</si>
  <si>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</si>
  <si>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</si>
  <si>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</si>
  <si>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</si>
  <si>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</si>
  <si>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</si>
  <si>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</si>
  <si>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</si>
  <si>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</si>
  <si>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</si>
  <si>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</si>
  <si>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</si>
  <si>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</si>
  <si>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</si>
  <si>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</si>
  <si>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</si>
  <si>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</si>
  <si>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</si>
  <si>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</si>
  <si>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</si>
  <si>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</si>
  <si>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</si>
  <si>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</si>
  <si>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</si>
  <si>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</si>
  <si>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</si>
  <si>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</si>
  <si>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</si>
  <si>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</si>
  <si>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</si>
  <si>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</si>
  <si>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</si>
  <si>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</si>
  <si>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</si>
  <si>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</si>
  <si>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</si>
  <si>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</si>
  <si>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</si>
  <si>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</si>
  <si>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</si>
  <si>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</si>
  <si>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</si>
  <si>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</si>
  <si>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</si>
  <si>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</si>
  <si>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</si>
  <si>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</si>
  <si>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</si>
  <si>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</si>
  <si>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</si>
  <si>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</si>
  <si>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</si>
  <si>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</si>
  <si>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</si>
  <si>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</si>
  <si>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</si>
  <si>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</si>
  <si>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</si>
  <si>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</si>
  <si>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</si>
  <si>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</si>
  <si>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</si>
  <si>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</si>
  <si>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</si>
  <si>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</si>
  <si>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</si>
  <si>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</si>
  <si>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</si>
  <si>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</si>
  <si>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</si>
  <si>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</si>
  <si>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</si>
  <si>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</si>
  <si>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</si>
  <si>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</si>
  <si>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</si>
  <si>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</si>
  <si>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</si>
  <si>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</si>
  <si>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</si>
  <si>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</si>
  <si>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</si>
  <si>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</si>
  <si>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</si>
  <si>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</si>
  <si>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</si>
  <si>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</si>
  <si>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</si>
  <si>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</si>
  <si>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</si>
  <si>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</si>
  <si>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</si>
  <si>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</si>
  <si>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</si>
  <si>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</si>
  <si>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</si>
  <si>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</si>
  <si>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</si>
  <si>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</si>
  <si>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</si>
  <si>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</si>
  <si>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</si>
  <si>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</si>
  <si>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</si>
  <si>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</si>
  <si>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</si>
  <si>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</si>
  <si>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</si>
  <si>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</si>
  <si>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</si>
  <si>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</si>
  <si>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</si>
  <si>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</si>
  <si>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</si>
  <si>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</si>
  <si>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</si>
  <si>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</si>
  <si>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</si>
  <si>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</si>
  <si>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</si>
  <si>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</si>
  <si>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</si>
  <si>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</si>
  <si>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</si>
  <si>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</si>
  <si>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</si>
  <si>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</si>
  <si>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</si>
  <si>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</si>
  <si>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</si>
  <si>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</si>
  <si>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</si>
  <si>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</si>
  <si>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</si>
  <si>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</si>
  <si>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</si>
  <si>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</si>
  <si>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</si>
  <si>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</si>
  <si>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</si>
  <si>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</si>
  <si>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</si>
  <si>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</si>
  <si>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</si>
  <si>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</si>
  <si>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</si>
  <si>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</si>
  <si>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</si>
  <si>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</si>
  <si>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</si>
  <si>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</si>
  <si>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</si>
  <si>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</si>
  <si>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</si>
  <si>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</si>
  <si>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</si>
  <si>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</si>
  <si>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</si>
  <si>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</si>
  <si>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</si>
  <si>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</si>
  <si>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</si>
  <si>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</si>
  <si>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</si>
  <si>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</si>
  <si>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</si>
  <si>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</si>
  <si>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</si>
  <si>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</si>
  <si>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</si>
  <si>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</si>
  <si>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</si>
  <si>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</si>
  <si>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</si>
  <si>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</si>
  <si>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</si>
  <si>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</si>
  <si>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</si>
  <si>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</si>
  <si>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</si>
  <si>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</si>
  <si>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</si>
  <si>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</si>
  <si>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</si>
  <si>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</si>
  <si>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</si>
  <si>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</si>
  <si>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</si>
  <si>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</si>
  <si>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</si>
  <si>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</si>
  <si>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</si>
  <si>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</si>
  <si>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</si>
  <si>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</si>
  <si>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</si>
  <si>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</si>
  <si>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</si>
  <si>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</si>
  <si>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</si>
  <si>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</si>
  <si>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</si>
  <si>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</si>
  <si>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</si>
  <si>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</si>
  <si>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</si>
  <si>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</si>
  <si>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</si>
  <si>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</si>
  <si>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</si>
  <si>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</si>
  <si>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</si>
  <si>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</si>
  <si>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</si>
  <si>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</si>
  <si>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</si>
  <si>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</si>
  <si>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</si>
  <si>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</si>
  <si>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</si>
  <si>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</si>
  <si>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</si>
  <si>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</si>
  <si>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</si>
  <si>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</si>
  <si>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</si>
  <si>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</si>
  <si>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</si>
  <si>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</si>
  <si>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</si>
  <si>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</si>
  <si>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</si>
  <si>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</si>
  <si>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</si>
  <si>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</si>
  <si>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</si>
  <si>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</si>
  <si>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</si>
  <si>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</si>
  <si>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</si>
  <si>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</si>
  <si>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</si>
  <si>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</si>
  <si>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</si>
  <si>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</si>
  <si>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</si>
  <si>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</si>
  <si>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</si>
  <si>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</si>
  <si>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</si>
  <si>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</si>
  <si>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</si>
  <si>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</si>
  <si>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</si>
  <si>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</si>
  <si>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</si>
  <si>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</si>
  <si>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</si>
  <si>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</si>
  <si>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</si>
  <si>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</si>
  <si>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</si>
  <si>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</si>
  <si>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</si>
  <si>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</si>
  <si>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</si>
  <si>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</si>
  <si>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</si>
  <si>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</si>
  <si>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</si>
  <si>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</si>
  <si>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</si>
  <si>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</si>
  <si>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</si>
  <si>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</si>
  <si>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</si>
  <si>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</si>
  <si>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</si>
  <si>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</si>
  <si>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</si>
  <si>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</si>
  <si>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</si>
  <si>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</si>
  <si>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</si>
  <si>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</si>
  <si>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</si>
  <si>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</si>
  <si>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</si>
  <si>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</si>
  <si>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</si>
  <si>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</si>
  <si>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</si>
  <si>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</si>
  <si>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</si>
  <si>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</si>
  <si>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</si>
  <si>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</si>
  <si>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</si>
  <si>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</si>
  <si>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</si>
  <si>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</si>
  <si>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</si>
  <si>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</si>
  <si>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</si>
  <si>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</si>
  <si>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</si>
  <si>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</si>
  <si>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</si>
  <si>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</si>
  <si>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</si>
  <si>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</si>
  <si>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</si>
  <si>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</si>
  <si>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</si>
  <si>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</si>
  <si>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</si>
  <si>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</si>
  <si>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</si>
  <si>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</si>
  <si>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</si>
  <si>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</si>
  <si>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</si>
  <si>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</si>
  <si>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</si>
  <si>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</si>
  <si>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</si>
  <si>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</si>
  <si>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</si>
  <si>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</si>
  <si>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</si>
  <si>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</si>
  <si>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</si>
  <si>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</si>
  <si>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</si>
  <si>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</si>
  <si>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</si>
  <si>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</si>
  <si>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</si>
  <si>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</si>
  <si>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</si>
  <si>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</si>
  <si>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</si>
  <si>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</si>
  <si>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</si>
  <si>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Suministro de alimentos (refrigerios), para atención a los asistentes en los eventos con beneficiarios, que durante el año 2019 promoverá FOPROLYD</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</si>
  <si>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</si>
  <si>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</si>
  <si>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</si>
  <si>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</si>
  <si>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</si>
  <si>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</si>
  <si>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</si>
  <si>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</si>
  <si>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</si>
  <si>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</si>
  <si>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</si>
  <si>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</si>
  <si>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</si>
  <si>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</si>
  <si>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</si>
  <si>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</si>
  <si>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</si>
  <si>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</si>
  <si>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</si>
  <si>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</si>
  <si>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</si>
  <si>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</si>
  <si>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</si>
  <si>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</si>
  <si>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</si>
  <si>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</si>
  <si>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</si>
  <si>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</si>
  <si>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</si>
  <si>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</si>
  <si>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</si>
  <si>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</si>
  <si>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</si>
  <si>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</si>
  <si>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</si>
  <si>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</si>
  <si>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</si>
  <si>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</si>
  <si>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</si>
  <si>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</si>
  <si>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</si>
  <si>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</si>
  <si>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</si>
  <si>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</si>
  <si>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</si>
  <si>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</si>
  <si>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</si>
  <si>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</si>
  <si>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</si>
  <si>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</si>
  <si>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</si>
  <si>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</si>
  <si>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</si>
  <si>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</si>
  <si>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</si>
  <si>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</si>
  <si>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</si>
  <si>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</si>
  <si>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</si>
  <si>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</si>
  <si>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</si>
  <si>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</si>
  <si>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</si>
  <si>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</si>
  <si>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</si>
  <si>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</si>
  <si>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</si>
  <si>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</si>
  <si>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</si>
  <si>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</si>
  <si>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</si>
  <si>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</si>
  <si>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</si>
  <si>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</si>
  <si>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</si>
  <si>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</si>
  <si>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</si>
  <si>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</si>
  <si>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</si>
  <si>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</si>
  <si>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</si>
  <si>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</si>
  <si>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</si>
  <si>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</si>
  <si>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</si>
  <si>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</si>
  <si>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</si>
  <si>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</si>
  <si>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</si>
  <si>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</si>
  <si>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</si>
  <si>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</si>
  <si>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</si>
  <si>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</si>
  <si>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</si>
  <si>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</si>
  <si>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</si>
  <si>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</si>
  <si>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</si>
  <si>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</si>
  <si>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</si>
  <si>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</si>
  <si>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</si>
  <si>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</si>
  <si>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</si>
  <si>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</si>
  <si>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</si>
  <si>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</si>
  <si>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</si>
  <si>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</si>
  <si>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</si>
  <si>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</si>
  <si>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</si>
  <si>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</si>
  <si>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</si>
  <si>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</si>
  <si>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</si>
  <si>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</si>
  <si>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</si>
  <si>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</si>
  <si>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</si>
  <si>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</si>
  <si>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</si>
  <si>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</si>
  <si>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</si>
  <si>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</si>
  <si>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</si>
  <si>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</si>
  <si>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</si>
  <si>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</si>
  <si>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</si>
  <si>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</si>
  <si>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</si>
  <si>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</si>
  <si>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</si>
  <si>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</si>
  <si>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</si>
  <si>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</si>
  <si>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</si>
  <si>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</si>
  <si>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</si>
  <si>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</si>
  <si>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</si>
  <si>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</si>
  <si>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</si>
  <si>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</si>
  <si>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</si>
  <si>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</si>
  <si>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</si>
  <si>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</si>
  <si>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</si>
  <si>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</si>
  <si>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</si>
  <si>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</si>
  <si>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</si>
  <si>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</si>
  <si>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</si>
  <si>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</si>
  <si>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</si>
  <si>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</si>
  <si>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</si>
  <si>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</si>
  <si>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</si>
  <si>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</si>
  <si>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</si>
  <si>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</si>
  <si>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</si>
  <si>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</si>
  <si>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</si>
  <si>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</si>
  <si>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</si>
  <si>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</si>
  <si>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</si>
  <si>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</si>
  <si>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</si>
  <si>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En proceso de multa</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</si>
  <si>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</si>
  <si>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</si>
  <si>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</si>
  <si>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</si>
  <si>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</si>
  <si>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</si>
  <si>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</si>
  <si>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</si>
  <si>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</si>
  <si>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</si>
  <si>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</si>
  <si>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</si>
  <si>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</si>
  <si>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</si>
  <si>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</si>
  <si>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</si>
  <si>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</si>
  <si>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</si>
  <si>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</si>
  <si>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</si>
  <si>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</si>
  <si>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</si>
  <si>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</si>
  <si>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</si>
  <si>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</si>
  <si>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</si>
  <si>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</si>
  <si>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</si>
  <si>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</si>
  <si>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</si>
  <si>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</si>
  <si>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</si>
  <si>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</si>
  <si>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</si>
  <si>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</si>
  <si>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</si>
  <si>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</si>
  <si>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</si>
  <si>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</si>
  <si>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</si>
  <si>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</si>
  <si>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</si>
  <si>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</si>
  <si>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</si>
  <si>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</si>
  <si>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</si>
  <si>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</si>
  <si>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</si>
  <si>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</si>
  <si>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</si>
  <si>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</si>
  <si>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</si>
  <si>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</si>
  <si>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</si>
  <si>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</si>
  <si>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</si>
  <si>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</si>
  <si>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</si>
  <si>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</si>
  <si>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</si>
  <si>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</si>
  <si>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</si>
  <si>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</si>
  <si>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</si>
  <si>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</si>
  <si>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</si>
  <si>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</si>
  <si>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</si>
  <si>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</si>
  <si>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</si>
  <si>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</si>
  <si>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</si>
  <si>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</si>
  <si>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</si>
  <si>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</si>
  <si>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</si>
  <si>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</si>
  <si>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</si>
  <si>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</si>
  <si>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</si>
  <si>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</si>
  <si>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</si>
  <si>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</si>
  <si>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</si>
  <si>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</si>
  <si>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</si>
  <si>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</si>
  <si>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</si>
  <si>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</si>
  <si>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</si>
  <si>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</si>
  <si>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</si>
  <si>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</si>
  <si>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</si>
  <si>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</si>
  <si>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</si>
  <si>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</si>
  <si>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</si>
  <si>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</si>
  <si>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</si>
  <si>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</si>
  <si>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</si>
  <si>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</si>
  <si>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</si>
  <si>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</si>
  <si>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</si>
  <si>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</si>
  <si>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</si>
  <si>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</si>
  <si>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</si>
  <si>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</si>
  <si>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</si>
  <si>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</si>
  <si>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</si>
  <si>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</si>
  <si>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</si>
  <si>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</si>
  <si>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</si>
  <si>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</si>
  <si>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</si>
  <si>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</si>
  <si>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</si>
  <si>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</si>
  <si>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</si>
  <si>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</si>
  <si>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</si>
  <si>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</si>
  <si>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</si>
  <si>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</si>
  <si>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</si>
  <si>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</si>
  <si>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</si>
  <si>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</si>
  <si>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</si>
  <si>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</si>
  <si>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</si>
  <si>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</si>
  <si>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</si>
  <si>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</si>
  <si>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</si>
  <si>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</si>
  <si>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</si>
  <si>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</si>
  <si>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</si>
  <si>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EN PROCESO DE MULTA
Tiempo de entrega (Bueno)</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</si>
  <si>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</si>
  <si>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</si>
  <si>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</si>
  <si>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</si>
  <si>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</si>
  <si>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</si>
  <si>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</si>
  <si>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</si>
  <si>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</si>
  <si>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</si>
  <si>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</si>
  <si>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</si>
  <si>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</si>
  <si>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</si>
  <si>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</si>
  <si>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</si>
  <si>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</si>
  <si>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</si>
  <si>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</si>
  <si>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</si>
  <si>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</si>
  <si>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</si>
  <si>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</si>
  <si>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</si>
  <si>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</si>
  <si>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</si>
  <si>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</si>
  <si>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</si>
  <si>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</si>
  <si>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</si>
  <si>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</si>
  <si>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</si>
  <si>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</si>
  <si>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</si>
  <si>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</si>
  <si>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</si>
  <si>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</si>
  <si>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</si>
  <si>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</si>
  <si>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</si>
  <si>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</si>
  <si>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</si>
  <si>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</si>
  <si>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</si>
  <si>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</si>
  <si>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</si>
  <si>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</si>
  <si>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</si>
  <si>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</si>
  <si>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</si>
  <si>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</si>
  <si>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</si>
  <si>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</si>
  <si>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</si>
  <si>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</si>
  <si>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</si>
  <si>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</si>
  <si>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</si>
  <si>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</si>
  <si>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</si>
  <si>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</si>
  <si>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</si>
  <si>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</si>
  <si>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</si>
  <si>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</si>
  <si>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</si>
  <si>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</si>
  <si>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</si>
  <si>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</si>
  <si>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</si>
  <si>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</si>
  <si>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</si>
  <si>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</si>
  <si>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</si>
  <si>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</si>
  <si>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</si>
  <si>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</si>
  <si>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</si>
  <si>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</si>
  <si>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 xml:space="preserve">EN PROCESO DE MULTA 
(Regular en el plazo) </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</si>
  <si>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</si>
  <si>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</si>
  <si>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</si>
  <si>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</si>
  <si>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</si>
  <si>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</si>
  <si>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</si>
  <si>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</si>
  <si>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</si>
  <si>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</si>
  <si>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</si>
  <si>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</si>
  <si>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</si>
  <si>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</si>
  <si>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</si>
  <si>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</si>
  <si>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</si>
  <si>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</si>
  <si>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</si>
  <si>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</si>
  <si>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</si>
  <si>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</si>
  <si>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</si>
  <si>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</si>
  <si>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</si>
  <si>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</si>
  <si>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</si>
  <si>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</si>
  <si>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</si>
  <si>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</si>
  <si>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</si>
  <si>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</si>
  <si>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</si>
  <si>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</si>
  <si>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</si>
  <si>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</si>
  <si>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</si>
  <si>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</si>
  <si>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</si>
  <si>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</si>
  <si>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</si>
  <si>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</si>
  <si>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</si>
  <si>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</si>
  <si>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</si>
  <si>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</si>
  <si>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</si>
  <si>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</si>
  <si>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</si>
  <si>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</si>
  <si>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</si>
  <si>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</si>
  <si>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</si>
  <si>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</si>
  <si>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</si>
  <si>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</si>
  <si>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</si>
  <si>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</si>
  <si>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</si>
  <si>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</si>
  <si>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</si>
  <si>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</si>
  <si>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</si>
  <si>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</si>
  <si>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</si>
  <si>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</si>
  <si>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</si>
  <si>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</si>
  <si>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</si>
  <si>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</si>
  <si>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</si>
  <si>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</si>
  <si>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</si>
  <si>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</si>
  <si>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</si>
  <si>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</si>
  <si>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</si>
  <si>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</si>
  <si>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</si>
  <si>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</si>
  <si>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</si>
  <si>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</si>
  <si>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</si>
  <si>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</si>
  <si>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</si>
  <si>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</si>
  <si>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</si>
  <si>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</si>
  <si>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</si>
  <si>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</si>
  <si>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</si>
  <si>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</si>
  <si>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</si>
  <si>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</si>
  <si>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</si>
  <si>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</si>
  <si>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</si>
  <si>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</si>
  <si>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</si>
  <si>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</si>
  <si>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</si>
  <si>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</si>
  <si>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</si>
  <si>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</si>
  <si>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</si>
  <si>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</si>
  <si>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</si>
  <si>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</si>
  <si>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</si>
  <si>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</si>
  <si>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</si>
  <si>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</si>
  <si>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</si>
  <si>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</si>
  <si>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</si>
  <si>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</si>
  <si>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</si>
  <si>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</si>
  <si>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</si>
  <si>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</si>
  <si>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</si>
  <si>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</si>
  <si>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</si>
  <si>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</si>
  <si>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</si>
  <si>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</si>
  <si>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</si>
  <si>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</si>
  <si>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</si>
  <si>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</si>
  <si>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</si>
  <si>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</si>
  <si>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</si>
  <si>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</si>
  <si>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</si>
  <si>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</si>
  <si>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</si>
  <si>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</si>
  <si>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</si>
  <si>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</si>
  <si>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</si>
  <si>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</si>
  <si>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</si>
  <si>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</si>
  <si>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</si>
  <si>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</si>
  <si>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</si>
  <si>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</si>
  <si>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</si>
  <si>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</si>
  <si>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</si>
  <si>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</si>
  <si>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</si>
  <si>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</si>
  <si>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</si>
  <si>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</si>
  <si>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</si>
  <si>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</si>
  <si>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</si>
  <si>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Suministro de material quirúrgico para pesona beneficiaria de FOPROLYD</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</si>
  <si>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</si>
  <si>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</si>
  <si>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</si>
  <si>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</si>
  <si>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</si>
  <si>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</si>
  <si>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</si>
  <si>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</si>
  <si>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</si>
  <si>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</si>
  <si>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Servicio de recolección, transporte, tratamiento y disposición final de desechos bioinfecciosos generados por la clinica medica empresarial de FOPROLYD</t>
  </si>
  <si>
    <t>Biocam Técnología, S.A. de C.V.</t>
  </si>
  <si>
    <t>Contratar el servicio de transporte para recolección de desechos</t>
  </si>
  <si>
    <t>A partir de la emisión de la orden de inicio por parte del admon hasta el 31 de diciembre de 2020</t>
  </si>
  <si>
    <t>Orden de Compra N° 1305/2020</t>
  </si>
  <si>
    <t>LG 05/2020</t>
  </si>
  <si>
    <t>Servicio de un enlace de datos (dedicados) entre FOPROLYD con las ofici nas del Ministerio de Hacienda (tres torres).</t>
  </si>
  <si>
    <t>El Salvador, Network, S.A.</t>
  </si>
  <si>
    <t xml:space="preserve">Contratar el servicio de enlace de datos </t>
  </si>
  <si>
    <t>Orden de Compra N° 1299/2020</t>
  </si>
  <si>
    <t>LG 06/2020</t>
  </si>
  <si>
    <t>Suministro y elaboracion de calzado ortopedico para personas beneficiarias de  FOPROLYD</t>
  </si>
  <si>
    <t>Suministro de calzado ortopedico</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</si>
  <si>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</si>
  <si>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</si>
  <si>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</si>
  <si>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</si>
  <si>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</si>
  <si>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</si>
  <si>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</si>
  <si>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</si>
  <si>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</si>
  <si>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Suministro de productos de higiéne y desechables para FOPROLYD para el año 2020</t>
  </si>
  <si>
    <t>Maria Guillermina Aguilar Jovel</t>
  </si>
  <si>
    <t>Proveer el suministro de productos  higiene y desechables</t>
  </si>
  <si>
    <t>A partir de recibir orden de compra hasta el 30 de agosto de 2020</t>
  </si>
  <si>
    <t>Orden de compra Nº 1240/2020</t>
  </si>
  <si>
    <t>Maria Susana Mejia Argueta</t>
  </si>
  <si>
    <t>12 días despúes de recibir orden de compra</t>
  </si>
  <si>
    <t>Orden de compra Nº 1241/2020</t>
  </si>
  <si>
    <t>A partir del 04 de marzo hasta el 30 de agosto de 2020</t>
  </si>
  <si>
    <t>Orden de compra Nº 1242/2020</t>
  </si>
  <si>
    <t>LG 09/2020</t>
  </si>
  <si>
    <t>Suministro de papelería y articulos de oficina para FOPROLYD, para el año 2020</t>
  </si>
  <si>
    <t>RZ, S.A. de C.V.</t>
  </si>
  <si>
    <t>Proveer del suministro de papelería y articulos de oficina para FOPROLYD, para el año 2020</t>
  </si>
  <si>
    <t>Del 13 de marzo al 31 de agosto de 2020</t>
  </si>
  <si>
    <t>Orden de compra Nº 1250/2020</t>
  </si>
  <si>
    <t>Librería y Papeleria El Nuevo Siglo, S.A. de C.V,</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</si>
  <si>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</si>
  <si>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</si>
  <si>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</si>
  <si>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</si>
  <si>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</si>
  <si>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</si>
  <si>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</si>
  <si>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</si>
  <si>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</si>
  <si>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</si>
  <si>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</si>
  <si>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</si>
  <si>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Noe Alberto Guillén</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</si>
  <si>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</si>
  <si>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</si>
  <si>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</si>
  <si>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</si>
  <si>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</si>
  <si>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</si>
  <si>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</si>
  <si>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</si>
  <si>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Servicio de publicación en periodico de mayor ciruclación, con el fin de requerir curriculum vitae, para realizar procesos de selección y contratación de personal de FOPROLYD</t>
  </si>
  <si>
    <t>Contratar el servicio de publicaición para realizar proceso de selección de personal</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</si>
  <si>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</si>
  <si>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</si>
  <si>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</si>
  <si>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</si>
  <si>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</si>
  <si>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</si>
  <si>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</si>
  <si>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</si>
  <si>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</si>
  <si>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Suministro de componentes para la elaboración y reparación de protesis especiales para personas beneficiarias de FOPROLYD</t>
  </si>
  <si>
    <t>Henrry Adonay Hernández Artiga</t>
  </si>
  <si>
    <t>Proveer del suministro de componentes para la elaboración y reparación de protesis especiales para personas beneficiarias de FOPROLYD</t>
  </si>
  <si>
    <t>35 días previa toma de medidas</t>
  </si>
  <si>
    <t>Orden de compra Nº 1237/2020</t>
  </si>
  <si>
    <t>Productos y Servicios Ortopedicos, S.A. de C.V.</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</si>
  <si>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</si>
  <si>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</si>
  <si>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</si>
  <si>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</si>
  <si>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</si>
  <si>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</si>
  <si>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</si>
  <si>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</si>
  <si>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</si>
  <si>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</si>
  <si>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</si>
  <si>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</si>
  <si>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12 meses apartir del 26 de marzo de 2020,  en coordinación con Adm. Doc. Contract.</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</si>
  <si>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</si>
  <si>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</si>
  <si>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</si>
  <si>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</si>
  <si>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</si>
  <si>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</si>
  <si>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</si>
  <si>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</si>
  <si>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</si>
  <si>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</si>
  <si>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</si>
  <si>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</si>
  <si>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</si>
  <si>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</si>
  <si>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Contratar el servicio de publicación en periodico de mayor ciruclación, con el fin de requerir curriculum vitae, para realizar procesos de selección y contratación de personal de FOPROLYD</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</si>
  <si>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</si>
  <si>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</si>
  <si>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</si>
  <si>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</si>
  <si>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</si>
  <si>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</si>
  <si>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</si>
  <si>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</si>
  <si>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</si>
  <si>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</si>
  <si>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</si>
  <si>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</si>
  <si>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</si>
  <si>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</si>
  <si>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</si>
  <si>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</si>
  <si>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</si>
  <si>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</si>
  <si>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</si>
  <si>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</si>
  <si>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</si>
  <si>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</si>
  <si>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</si>
  <si>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</si>
  <si>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</si>
  <si>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</si>
  <si>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</si>
  <si>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</si>
  <si>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</si>
  <si>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</si>
  <si>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</si>
  <si>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</si>
  <si>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Servicio de mantenimiento preventivo y correctibo de los sistemas de bombeo y red contra incendio de FOPROLYD</t>
  </si>
  <si>
    <t>Group Agroindustrial Prometheus, S.A. de C.V.</t>
  </si>
  <si>
    <t>Contratar el servicio de mantenimiento preventivo y correctibo de los sistemas de bombeo y red contra incendio de FOPROLYD</t>
  </si>
  <si>
    <t>A partir de la orden de inicio hasta el 31 de diciembre de 2020</t>
  </si>
  <si>
    <t>Orden de compra Nº 1262/2020</t>
  </si>
  <si>
    <t>LG 30/2020</t>
  </si>
  <si>
    <t>Servicio de mantenimiento preventivo y corectivo del sistema de circuito cerrado de televisión (camaras de seguridad) de FOPROLYD</t>
  </si>
  <si>
    <t>Contratar el servico de mantenimiento preventivo y correctibo de los sistemas de bombeo y red contra incendio de FOPROLYD</t>
  </si>
  <si>
    <t>Orden de compra Nº 1261/2020</t>
  </si>
  <si>
    <t>LG 31/2020</t>
  </si>
  <si>
    <t>Omar Enrique Ramirez Beltran</t>
  </si>
  <si>
    <t>Contratar el servicio de mantenimiento de desodorización de baños y aromatizacion de las instalaciones de FOPROLYD</t>
  </si>
  <si>
    <t>Orden de compra Nº 1247/2020</t>
  </si>
  <si>
    <t>LG 32/2020</t>
  </si>
  <si>
    <t>Servicio de mantenimeinto preventivo y correctivo de planta de emergencia electrica de FOPROLYD</t>
  </si>
  <si>
    <t>Ingenieria de Plantas Electricas, S.A de C.V.</t>
  </si>
  <si>
    <t>Contratar el servicio de mantenimeinto preventivo y correctivo de planta de emergencia electrica de FOPROLYD</t>
  </si>
  <si>
    <t>A partir de la emisión de orden de inicio hasta el 31 de diciembre de 2020</t>
  </si>
  <si>
    <t>Orden de compra Nº 1260/2020</t>
  </si>
  <si>
    <t>LG 33/2020</t>
  </si>
  <si>
    <t>Servicio de mantenimiento de desodorización de baños y aromatizacion de las instalaciones de FOPROLYD</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</si>
  <si>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</si>
  <si>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</si>
  <si>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</si>
  <si>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</si>
  <si>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</si>
  <si>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</si>
  <si>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</si>
  <si>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</si>
  <si>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</si>
  <si>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</si>
  <si>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</si>
  <si>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</si>
  <si>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</si>
  <si>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</si>
  <si>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</si>
  <si>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</si>
  <si>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Universidad Técnologica de El Salvador</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</si>
  <si>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</si>
  <si>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</si>
  <si>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</si>
  <si>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</si>
  <si>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</si>
  <si>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</si>
  <si>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</si>
  <si>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</si>
  <si>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</si>
  <si>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</si>
  <si>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</si>
  <si>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</si>
  <si>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</si>
  <si>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</si>
  <si>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</si>
  <si>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</si>
  <si>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</si>
  <si>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</si>
  <si>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</si>
  <si>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</si>
  <si>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</si>
  <si>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</si>
  <si>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</si>
  <si>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</si>
  <si>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</si>
  <si>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</si>
  <si>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</si>
  <si>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</si>
  <si>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</si>
  <si>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</si>
  <si>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</si>
  <si>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</si>
  <si>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</si>
  <si>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</si>
  <si>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</si>
  <si>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</si>
  <si>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</si>
  <si>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</si>
  <si>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</si>
  <si>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</si>
  <si>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</si>
  <si>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</si>
  <si>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</si>
  <si>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</si>
  <si>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</si>
  <si>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</si>
  <si>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</si>
  <si>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</si>
  <si>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</si>
  <si>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</si>
  <si>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</si>
  <si>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</si>
  <si>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</si>
  <si>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</si>
  <si>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</si>
  <si>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</si>
  <si>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</si>
  <si>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</si>
  <si>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</si>
  <si>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</si>
  <si>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</si>
  <si>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</si>
  <si>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</si>
  <si>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</si>
  <si>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</si>
  <si>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</si>
  <si>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</si>
  <si>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</si>
  <si>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</si>
  <si>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</si>
  <si>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CTE TelecomPersonal, S.A. de C.V.</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</si>
  <si>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</si>
  <si>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</si>
  <si>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</si>
  <si>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</si>
  <si>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</si>
  <si>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</si>
  <si>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</si>
  <si>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</si>
  <si>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</si>
  <si>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</si>
  <si>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</si>
  <si>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</si>
  <si>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</si>
  <si>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</si>
  <si>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</si>
  <si>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</si>
  <si>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</si>
  <si>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</si>
  <si>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</si>
  <si>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</si>
  <si>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</si>
  <si>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</si>
  <si>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</si>
  <si>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</si>
  <si>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</si>
  <si>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</si>
  <si>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</si>
  <si>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</si>
  <si>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</si>
  <si>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</si>
  <si>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</si>
  <si>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</si>
  <si>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</si>
  <si>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</si>
  <si>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</si>
  <si>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</si>
  <si>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</si>
  <si>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</si>
  <si>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</si>
  <si>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</si>
  <si>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</si>
  <si>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</si>
  <si>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</si>
  <si>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</si>
  <si>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</si>
  <si>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</si>
  <si>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</si>
  <si>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</si>
  <si>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</si>
  <si>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</si>
  <si>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</si>
  <si>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</si>
  <si>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</si>
  <si>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</si>
  <si>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</si>
  <si>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</si>
  <si>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</si>
  <si>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</si>
  <si>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</si>
  <si>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</si>
  <si>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</si>
  <si>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</si>
  <si>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</si>
  <si>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</si>
  <si>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</si>
  <si>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</si>
  <si>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</si>
  <si>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</si>
  <si>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</si>
  <si>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</si>
  <si>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</si>
  <si>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</si>
  <si>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</si>
  <si>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</si>
  <si>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</si>
  <si>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</si>
  <si>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</si>
  <si>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</si>
  <si>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</si>
  <si>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</si>
  <si>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</si>
  <si>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</si>
  <si>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</si>
  <si>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</si>
  <si>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</si>
  <si>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</si>
  <si>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</si>
  <si>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</si>
  <si>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</si>
  <si>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</si>
  <si>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</si>
  <si>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</si>
  <si>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</si>
  <si>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</si>
  <si>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</si>
  <si>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</si>
  <si>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</si>
  <si>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</si>
  <si>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</si>
  <si>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</si>
  <si>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MODALIDAD DE CONTRATACIÓN: COMPRAS DE EMERGENCIA</t>
  </si>
  <si>
    <t>MONTO GLOBAL</t>
  </si>
  <si>
    <t>LG 45/2020</t>
  </si>
  <si>
    <t>Proveer del suministro de pan dulce y pan salado</t>
  </si>
  <si>
    <t>PENNDIENTE DE PUBLCIAR</t>
  </si>
  <si>
    <t>Pendiente de publciar</t>
  </si>
  <si>
    <t>LG 52/2020</t>
  </si>
  <si>
    <t>Servicios de exámenes de gabinete en la especialidad de electrofisiología para personas beneficiarias y solicitantes de FOPROLYD, a realizarse durante el año 2020</t>
  </si>
  <si>
    <t>EDWIN MAURICIO MARTINEZ BERMUDEZ</t>
  </si>
  <si>
    <t>Contratar los servicios de exámen de gabinete en la especialidad de electrofisiología para personas beneficiarias</t>
  </si>
  <si>
    <t>Apartir de emisión de orden de inicio hasta el 31/12/2020, en coordinación con el Adm. de Doc. Contr</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</si>
  <si>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</si>
  <si>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</si>
  <si>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</si>
  <si>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</si>
  <si>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</si>
  <si>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</si>
  <si>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</si>
  <si>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 xml:space="preserve"> Apartir de emisión de orden de inicio hasta el 31/12/2020, en coordinación con el Adm. de Doc. Contr</t>
  </si>
  <si>
    <t>Orden de compra Nº 1330/2020</t>
  </si>
  <si>
    <t>Orden de compra Nº 1323/2020</t>
  </si>
  <si>
    <t>LG 59/2020</t>
  </si>
  <si>
    <t xml:space="preserve">Prveer del suministro de software antivirus para FOPROLYD </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</si>
  <si>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</si>
  <si>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</si>
  <si>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</si>
  <si>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</si>
  <si>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</si>
  <si>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</si>
  <si>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</si>
  <si>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</si>
  <si>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</si>
  <si>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</si>
  <si>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</si>
  <si>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</si>
  <si>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</si>
  <si>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</si>
  <si>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</si>
  <si>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</si>
  <si>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</si>
  <si>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</si>
  <si>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</si>
  <si>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</si>
  <si>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</si>
  <si>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</si>
  <si>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</si>
  <si>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Contratar el servicio de mantenimiento preventivo y correctivo de deshumidificadores, cortina de aire, climatizador evaporativo axial y extratores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</si>
  <si>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</si>
  <si>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</si>
  <si>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</si>
  <si>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</si>
  <si>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</si>
  <si>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</si>
  <si>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</si>
  <si>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</si>
  <si>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</si>
  <si>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</si>
  <si>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</si>
  <si>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</si>
  <si>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</si>
  <si>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</si>
  <si>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</si>
  <si>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</si>
  <si>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</si>
  <si>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</si>
  <si>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</si>
  <si>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</si>
  <si>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</si>
  <si>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</si>
  <si>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</si>
  <si>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</si>
  <si>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</si>
  <si>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EN PROCESO</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</si>
  <si>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</si>
  <si>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</si>
  <si>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</si>
  <si>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</si>
  <si>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</si>
  <si>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</si>
  <si>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</si>
  <si>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</si>
  <si>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</si>
  <si>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</si>
  <si>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</si>
  <si>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</si>
  <si>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</si>
  <si>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</si>
  <si>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</si>
  <si>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</si>
  <si>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</si>
  <si>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</si>
  <si>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</si>
  <si>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</si>
  <si>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</si>
  <si>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</si>
  <si>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</si>
  <si>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En proceso de aplicación de multa</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</si>
  <si>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</si>
  <si>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</si>
  <si>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</si>
  <si>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</si>
  <si>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</si>
  <si>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</si>
  <si>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</si>
  <si>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</si>
  <si>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</si>
  <si>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</si>
  <si>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</si>
  <si>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</si>
  <si>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</si>
  <si>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</si>
  <si>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</si>
  <si>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</si>
  <si>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</si>
  <si>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</si>
  <si>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</si>
  <si>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</si>
  <si>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</si>
  <si>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Pendiente evaluación de desempeño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</si>
  <si>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</si>
  <si>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</si>
  <si>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</si>
  <si>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</si>
  <si>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</si>
  <si>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</si>
  <si>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</si>
  <si>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</si>
  <si>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</si>
  <si>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</si>
  <si>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</si>
  <si>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</si>
  <si>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</si>
  <si>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</si>
  <si>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</si>
  <si>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</si>
  <si>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</si>
  <si>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</si>
  <si>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</si>
  <si>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</si>
  <si>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</si>
  <si>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</si>
  <si>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</si>
  <si>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Pendiente evaluacion de desempeño</t>
  </si>
  <si>
    <t>Contratar el servicio de publicación escrita de esquela de condolencias,</t>
  </si>
  <si>
    <t>Proceso de multa</t>
  </si>
  <si>
    <t>CORRESPONDIENTES AL PERIODO DE ENERO A JULIO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</si>
</sst>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20"/>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0"/>
        <bgColor rgb="FF000000"/>
      </pattern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7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uble">
        <color indexed="64"/>
      </right>
      <top/>
      <bottom/>
      <diagonal/>
    </border>
  </borders>
  <cellStyleXfs count="14">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5"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171" fontId="68" fillId="0" borderId="0" applyFont="0" applyFill="0" applyBorder="0" applyAlignment="0" applyProtection="0"/>
    <xf numFmtId="9" fontId="69" fillId="0" borderId="0" applyFont="0" applyFill="0" applyBorder="0" applyAlignment="0" applyProtection="0"/>
    <xf numFmtId="171" fontId="69" fillId="0" borderId="0" applyFont="0" applyFill="0" applyBorder="0" applyAlignment="0" applyProtection="0"/>
    <xf numFmtId="171" fontId="4" fillId="0" borderId="0" applyFont="0" applyFill="0" applyBorder="0" applyAlignment="0" applyProtection="0"/>
    <xf numFmtId="9" fontId="75" fillId="0" borderId="0" applyFont="0" applyFill="0" applyBorder="0" applyAlignment="0" applyProtection="0"/>
    <xf numFmtId="171" fontId="75" fillId="0" borderId="0" applyFont="0" applyFill="0" applyBorder="0" applyAlignment="0" applyProtection="0"/>
  </cellStyleXfs>
  <cellXfs count="1105">
    <xf numFmtId="0" fontId="0" fillId="0" borderId="0" xfId="0"/>
    <xf numFmtId="0" fontId="7"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3" borderId="0" xfId="0" applyNumberFormat="1" applyFont="1" applyFill="1" applyBorder="1" applyAlignment="1">
      <alignment horizontal="justify" vertical="center" wrapText="1"/>
    </xf>
    <xf numFmtId="0" fontId="10" fillId="3"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167" fontId="10" fillId="3" borderId="0" xfId="0" applyNumberFormat="1" applyFont="1" applyFill="1" applyBorder="1" applyAlignment="1">
      <alignment horizontal="justify" vertical="center" wrapText="1"/>
    </xf>
    <xf numFmtId="0" fontId="10" fillId="4" borderId="0" xfId="0" applyFont="1" applyFill="1" applyAlignment="1">
      <alignment horizontal="center" vertical="center" wrapText="1"/>
    </xf>
    <xf numFmtId="0" fontId="13"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3" borderId="0" xfId="0" applyFont="1" applyFill="1" applyBorder="1" applyAlignment="1">
      <alignment horizontal="center" vertical="center" wrapText="1"/>
    </xf>
    <xf numFmtId="0" fontId="13" fillId="3" borderId="2" xfId="0" applyFont="1" applyFill="1" applyBorder="1" applyAlignment="1">
      <alignment horizontal="justify" vertical="center" wrapText="1"/>
    </xf>
    <xf numFmtId="0" fontId="19" fillId="3" borderId="2" xfId="0" applyFont="1" applyFill="1" applyBorder="1" applyAlignment="1">
      <alignment horizontal="center" vertical="center" wrapText="1"/>
    </xf>
    <xf numFmtId="0" fontId="13" fillId="3" borderId="5"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19" fillId="3" borderId="1" xfId="0" applyFont="1" applyFill="1" applyBorder="1" applyAlignment="1">
      <alignment horizontal="center" vertical="center" wrapText="1"/>
    </xf>
    <xf numFmtId="0" fontId="13" fillId="3"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3" borderId="1" xfId="0" applyFont="1" applyFill="1" applyBorder="1" applyAlignment="1">
      <alignment horizontal="center" vertical="center" wrapText="1"/>
    </xf>
    <xf numFmtId="0" fontId="13" fillId="3" borderId="11" xfId="0" applyFont="1" applyFill="1" applyBorder="1" applyAlignment="1">
      <alignment horizontal="justify" vertical="center" wrapText="1"/>
    </xf>
    <xf numFmtId="0" fontId="19" fillId="3" borderId="11" xfId="0" applyFont="1" applyFill="1" applyBorder="1" applyAlignment="1">
      <alignment horizontal="center" vertical="center" wrapText="1"/>
    </xf>
    <xf numFmtId="0" fontId="13" fillId="3" borderId="12" xfId="0" applyFont="1" applyFill="1" applyBorder="1" applyAlignment="1">
      <alignment horizontal="justify" vertical="center" wrapText="1"/>
    </xf>
    <xf numFmtId="0" fontId="14" fillId="0" borderId="1" xfId="0" applyFont="1" applyBorder="1" applyAlignment="1">
      <alignment vertical="center" wrapText="1"/>
    </xf>
    <xf numFmtId="0" fontId="21" fillId="4"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1" fillId="4" borderId="1" xfId="0" applyFont="1" applyFill="1" applyBorder="1" applyAlignment="1">
      <alignment horizontal="justify" vertical="center" wrapText="1"/>
    </xf>
    <xf numFmtId="0" fontId="18" fillId="3" borderId="2" xfId="0" applyFont="1" applyFill="1" applyBorder="1" applyAlignment="1">
      <alignment horizontal="center" vertical="center" wrapText="1"/>
    </xf>
    <xf numFmtId="0" fontId="14" fillId="3" borderId="5" xfId="0" applyFont="1" applyFill="1" applyBorder="1" applyAlignment="1">
      <alignment horizontal="justify" vertical="center" wrapText="1"/>
    </xf>
    <xf numFmtId="0" fontId="14" fillId="3" borderId="0" xfId="0" applyFont="1" applyFill="1" applyBorder="1" applyAlignment="1">
      <alignment horizontal="justify" vertical="center" wrapText="1"/>
    </xf>
    <xf numFmtId="0" fontId="18" fillId="3" borderId="1" xfId="0" applyFont="1" applyFill="1" applyBorder="1" applyAlignment="1">
      <alignment horizontal="center" vertical="center" wrapText="1"/>
    </xf>
    <xf numFmtId="0" fontId="14" fillId="3" borderId="6" xfId="0" applyFont="1" applyFill="1" applyBorder="1" applyAlignment="1">
      <alignment horizontal="justify" vertical="center" wrapText="1"/>
    </xf>
    <xf numFmtId="0" fontId="20" fillId="3" borderId="2" xfId="0" applyFont="1" applyFill="1" applyBorder="1" applyAlignment="1">
      <alignment horizontal="justify" vertical="center" wrapText="1"/>
    </xf>
    <xf numFmtId="0" fontId="22" fillId="3"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5" fillId="3"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1" fillId="3" borderId="0" xfId="0" applyFont="1" applyFill="1" applyAlignment="1">
      <alignment vertical="center" wrapText="1"/>
    </xf>
    <xf numFmtId="167" fontId="17" fillId="5" borderId="9" xfId="0" applyNumberFormat="1" applyFont="1" applyFill="1" applyBorder="1" applyAlignment="1">
      <alignment horizontal="center" vertical="center" wrapText="1"/>
    </xf>
    <xf numFmtId="166" fontId="20" fillId="3" borderId="1" xfId="0" applyNumberFormat="1" applyFont="1" applyFill="1" applyBorder="1" applyAlignment="1">
      <alignment horizontal="center" vertical="center" wrapText="1"/>
    </xf>
    <xf numFmtId="166" fontId="20" fillId="3" borderId="2" xfId="0" applyNumberFormat="1" applyFont="1" applyFill="1" applyBorder="1" applyAlignment="1">
      <alignment horizontal="center" vertical="center" wrapText="1"/>
    </xf>
    <xf numFmtId="0" fontId="14" fillId="3" borderId="2" xfId="0" applyFont="1" applyFill="1" applyBorder="1" applyAlignment="1">
      <alignment vertical="center" wrapText="1"/>
    </xf>
    <xf numFmtId="0" fontId="14" fillId="3" borderId="1" xfId="0" applyFont="1" applyFill="1" applyBorder="1" applyAlignment="1">
      <alignment vertical="center" wrapText="1"/>
    </xf>
    <xf numFmtId="0" fontId="14" fillId="0" borderId="4" xfId="0" applyFont="1" applyBorder="1" applyAlignment="1">
      <alignment horizontal="center" vertical="center" wrapText="1"/>
    </xf>
    <xf numFmtId="0" fontId="14" fillId="3" borderId="2" xfId="0" applyFont="1" applyFill="1" applyBorder="1" applyAlignment="1">
      <alignment horizontal="justify" vertical="center" wrapText="1"/>
    </xf>
    <xf numFmtId="0" fontId="13" fillId="3" borderId="0" xfId="0" applyFont="1" applyFill="1" applyBorder="1" applyAlignment="1">
      <alignment horizontal="justify" vertical="center" wrapText="1"/>
    </xf>
    <xf numFmtId="0" fontId="14" fillId="4" borderId="2" xfId="0" applyFont="1" applyFill="1" applyBorder="1" applyAlignment="1">
      <alignment horizontal="center" vertical="center" wrapText="1"/>
    </xf>
    <xf numFmtId="0" fontId="21" fillId="4" borderId="2"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14" fillId="0" borderId="2" xfId="0" applyFont="1" applyBorder="1" applyAlignment="1">
      <alignment vertical="center" wrapText="1"/>
    </xf>
    <xf numFmtId="0" fontId="14" fillId="4" borderId="2"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0" fontId="9" fillId="3" borderId="0" xfId="0" applyFont="1" applyFill="1" applyBorder="1" applyAlignment="1">
      <alignment horizontal="center" vertical="center" wrapText="1"/>
    </xf>
    <xf numFmtId="167" fontId="23" fillId="5" borderId="9" xfId="0" applyNumberFormat="1" applyFont="1" applyFill="1" applyBorder="1" applyAlignment="1">
      <alignment horizontal="center" vertical="center" wrapText="1"/>
    </xf>
    <xf numFmtId="167" fontId="25" fillId="3" borderId="2" xfId="0" applyNumberFormat="1" applyFont="1" applyFill="1" applyBorder="1" applyAlignment="1">
      <alignment horizontal="center" vertical="center"/>
    </xf>
    <xf numFmtId="0" fontId="14" fillId="3" borderId="1" xfId="0" applyNumberFormat="1" applyFont="1" applyFill="1" applyBorder="1" applyAlignment="1">
      <alignment horizontal="center" vertical="center" wrapText="1"/>
    </xf>
    <xf numFmtId="167" fontId="13" fillId="3" borderId="0" xfId="0" applyNumberFormat="1" applyFont="1" applyFill="1" applyBorder="1" applyAlignment="1">
      <alignment horizontal="justify" vertical="center" wrapText="1"/>
    </xf>
    <xf numFmtId="0" fontId="14" fillId="4" borderId="1" xfId="0" applyFont="1" applyFill="1" applyBorder="1" applyAlignment="1">
      <alignment horizontal="justify" vertical="center" wrapText="1"/>
    </xf>
    <xf numFmtId="0" fontId="14" fillId="4" borderId="4"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1" xfId="0" applyFont="1" applyFill="1" applyBorder="1" applyAlignment="1">
      <alignment horizontal="center" vertical="center" wrapText="1"/>
    </xf>
    <xf numFmtId="165" fontId="14" fillId="3" borderId="2" xfId="0" applyNumberFormat="1" applyFont="1" applyFill="1" applyBorder="1" applyAlignment="1">
      <alignment horizontal="center" vertical="center" wrapText="1"/>
    </xf>
    <xf numFmtId="0" fontId="14" fillId="6" borderId="2" xfId="0" applyFont="1" applyFill="1" applyBorder="1" applyAlignment="1">
      <alignment horizontal="justify"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26" fillId="3" borderId="0" xfId="0" applyFont="1" applyFill="1" applyBorder="1" applyAlignment="1">
      <alignment horizontal="justify" vertical="center" wrapText="1"/>
    </xf>
    <xf numFmtId="167" fontId="14" fillId="3" borderId="2" xfId="0" applyNumberFormat="1" applyFont="1" applyFill="1" applyBorder="1" applyAlignment="1">
      <alignment horizontal="center" vertical="center" wrapText="1"/>
    </xf>
    <xf numFmtId="167" fontId="14" fillId="3" borderId="1"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0" fontId="12" fillId="3" borderId="0" xfId="0" applyFont="1" applyFill="1" applyAlignment="1">
      <alignment wrapText="1"/>
    </xf>
    <xf numFmtId="0" fontId="11" fillId="0" borderId="0" xfId="0" applyFont="1" applyAlignment="1">
      <alignment vertical="center" wrapText="1"/>
    </xf>
    <xf numFmtId="0" fontId="12" fillId="0" borderId="0" xfId="0" applyFont="1" applyAlignment="1">
      <alignment wrapText="1"/>
    </xf>
    <xf numFmtId="0" fontId="20" fillId="2" borderId="1" xfId="0" applyFont="1" applyFill="1" applyBorder="1" applyAlignment="1">
      <alignment horizontal="justify" vertical="center" wrapText="1"/>
    </xf>
    <xf numFmtId="166" fontId="20" fillId="0" borderId="2" xfId="0" applyNumberFormat="1" applyFont="1" applyFill="1" applyBorder="1" applyAlignment="1">
      <alignment horizontal="center" vertical="center" wrapText="1"/>
    </xf>
    <xf numFmtId="0" fontId="11" fillId="0" borderId="0" xfId="0" applyFont="1" applyAlignment="1">
      <alignment horizontal="center" vertical="center" wrapText="1"/>
    </xf>
    <xf numFmtId="0" fontId="27" fillId="3" borderId="2" xfId="0" applyFont="1" applyFill="1" applyBorder="1" applyAlignment="1">
      <alignment horizontal="justify" vertical="center" wrapText="1"/>
    </xf>
    <xf numFmtId="167" fontId="25" fillId="3" borderId="2"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3" fillId="3" borderId="2" xfId="0" applyNumberFormat="1" applyFont="1" applyFill="1" applyBorder="1" applyAlignment="1">
      <alignment horizontal="justify" vertical="center" wrapText="1"/>
    </xf>
    <xf numFmtId="0" fontId="14" fillId="3" borderId="3" xfId="0" applyNumberFormat="1" applyFont="1" applyFill="1" applyBorder="1" applyAlignment="1">
      <alignment horizontal="center" vertical="center" wrapText="1"/>
    </xf>
    <xf numFmtId="0" fontId="14" fillId="3" borderId="1" xfId="0" applyNumberFormat="1" applyFont="1" applyFill="1" applyBorder="1" applyAlignment="1">
      <alignment horizontal="justify" vertical="center" wrapText="1"/>
    </xf>
    <xf numFmtId="167" fontId="13" fillId="3" borderId="1" xfId="0" applyNumberFormat="1"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167" fontId="13" fillId="3" borderId="2" xfId="0" applyNumberFormat="1" applyFont="1" applyFill="1" applyBorder="1" applyAlignment="1">
      <alignment horizontal="center" vertical="center" wrapText="1"/>
    </xf>
    <xf numFmtId="167" fontId="13" fillId="3" borderId="1" xfId="0" applyNumberFormat="1" applyFont="1" applyFill="1" applyBorder="1" applyAlignment="1">
      <alignment horizontal="center" vertical="center" wrapText="1"/>
    </xf>
    <xf numFmtId="0" fontId="20" fillId="3" borderId="2" xfId="0" applyFont="1" applyFill="1" applyBorder="1" applyAlignment="1">
      <alignment horizontal="left" vertical="center" wrapText="1"/>
    </xf>
    <xf numFmtId="0" fontId="14" fillId="3" borderId="22" xfId="0" applyFont="1" applyFill="1" applyBorder="1" applyAlignment="1">
      <alignment horizontal="center" vertical="center" wrapText="1"/>
    </xf>
    <xf numFmtId="0" fontId="20" fillId="3" borderId="11" xfId="0" applyFont="1" applyFill="1" applyBorder="1" applyAlignment="1">
      <alignment horizontal="left" vertical="center" wrapText="1"/>
    </xf>
    <xf numFmtId="0" fontId="14" fillId="3" borderId="11" xfId="0" applyFont="1" applyFill="1" applyBorder="1" applyAlignment="1">
      <alignment horizontal="justify" vertical="center" wrapText="1"/>
    </xf>
    <xf numFmtId="14" fontId="14" fillId="3" borderId="11" xfId="0" applyNumberFormat="1" applyFont="1" applyFill="1" applyBorder="1" applyAlignment="1">
      <alignment horizontal="center" vertical="center" wrapText="1"/>
    </xf>
    <xf numFmtId="167" fontId="14" fillId="3" borderId="2" xfId="0" quotePrefix="1" applyNumberFormat="1" applyFont="1" applyFill="1" applyBorder="1" applyAlignment="1">
      <alignment horizontal="center" vertical="center" wrapText="1"/>
    </xf>
    <xf numFmtId="0" fontId="14" fillId="3" borderId="2" xfId="1" applyFont="1" applyFill="1" applyBorder="1" applyAlignment="1" applyProtection="1">
      <alignment horizontal="center" vertical="center" wrapText="1"/>
    </xf>
    <xf numFmtId="0" fontId="27" fillId="4" borderId="2" xfId="0" applyFont="1" applyFill="1" applyBorder="1" applyAlignment="1">
      <alignment horizontal="justify" vertical="center" wrapText="1"/>
    </xf>
    <xf numFmtId="167" fontId="19" fillId="3" borderId="2" xfId="1" applyNumberFormat="1" applyFont="1" applyFill="1" applyBorder="1" applyAlignment="1" applyProtection="1">
      <alignment horizontal="center" vertical="center" wrapText="1"/>
    </xf>
    <xf numFmtId="0" fontId="27" fillId="4" borderId="4"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27" fillId="4" borderId="2" xfId="0" applyFont="1" applyFill="1" applyBorder="1" applyAlignment="1">
      <alignment vertical="center" wrapText="1"/>
    </xf>
    <xf numFmtId="0" fontId="27" fillId="4" borderId="2" xfId="0" applyFont="1" applyFill="1" applyBorder="1" applyAlignment="1">
      <alignment horizontal="justify" vertical="center"/>
    </xf>
    <xf numFmtId="0" fontId="27"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7" fillId="4" borderId="1" xfId="0"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7" fontId="19" fillId="3" borderId="1" xfId="1" applyNumberFormat="1" applyFont="1" applyFill="1" applyBorder="1" applyAlignment="1" applyProtection="1">
      <alignment horizontal="center" vertical="center" wrapText="1"/>
    </xf>
    <xf numFmtId="168" fontId="14" fillId="3" borderId="2" xfId="2" quotePrefix="1" applyNumberFormat="1" applyFont="1" applyFill="1" applyBorder="1" applyAlignment="1">
      <alignment horizontal="center" vertical="center" wrapText="1"/>
    </xf>
    <xf numFmtId="168" fontId="14" fillId="3" borderId="1" xfId="2" quotePrefix="1" applyNumberFormat="1" applyFont="1" applyFill="1" applyBorder="1" applyAlignment="1">
      <alignment horizontal="center" vertical="center" wrapText="1"/>
    </xf>
    <xf numFmtId="0" fontId="27" fillId="4" borderId="0" xfId="0" applyFont="1" applyFill="1" applyBorder="1" applyAlignment="1">
      <alignment horizontal="center" vertical="center" wrapText="1"/>
    </xf>
    <xf numFmtId="0" fontId="27" fillId="4" borderId="0" xfId="0" applyFont="1" applyFill="1" applyBorder="1" applyAlignment="1">
      <alignment horizontal="justify" vertical="center" wrapText="1"/>
    </xf>
    <xf numFmtId="167" fontId="25" fillId="3" borderId="0" xfId="0" applyNumberFormat="1" applyFont="1" applyFill="1" applyBorder="1" applyAlignment="1">
      <alignment horizontal="center" vertical="center"/>
    </xf>
    <xf numFmtId="14" fontId="25" fillId="3" borderId="0" xfId="0" applyNumberFormat="1" applyFont="1" applyFill="1" applyBorder="1" applyAlignment="1">
      <alignment horizontal="center" vertical="center" wrapText="1"/>
    </xf>
    <xf numFmtId="167" fontId="19" fillId="3" borderId="0" xfId="1" applyNumberFormat="1" applyFont="1" applyFill="1" applyBorder="1" applyAlignment="1" applyProtection="1">
      <alignment horizontal="center" vertical="center" wrapText="1"/>
    </xf>
    <xf numFmtId="164" fontId="14" fillId="4" borderId="2" xfId="0" applyNumberFormat="1" applyFont="1" applyFill="1" applyBorder="1" applyAlignment="1">
      <alignment horizontal="center" vertical="center" wrapText="1"/>
    </xf>
    <xf numFmtId="164" fontId="21" fillId="4" borderId="2" xfId="0" applyNumberFormat="1" applyFont="1" applyFill="1" applyBorder="1" applyAlignment="1">
      <alignment horizontal="center" vertical="center" wrapText="1"/>
    </xf>
    <xf numFmtId="164" fontId="21" fillId="4" borderId="1" xfId="0" applyNumberFormat="1" applyFont="1" applyFill="1" applyBorder="1" applyAlignment="1">
      <alignment horizontal="center" vertical="center" wrapText="1"/>
    </xf>
    <xf numFmtId="167" fontId="14" fillId="3" borderId="2" xfId="1" applyNumberFormat="1" applyFont="1" applyFill="1" applyBorder="1" applyAlignment="1" applyProtection="1">
      <alignment horizontal="center" vertical="center" wrapText="1"/>
    </xf>
    <xf numFmtId="167" fontId="14" fillId="3" borderId="2" xfId="1" applyNumberFormat="1" applyFont="1" applyFill="1" applyBorder="1" applyAlignment="1" applyProtection="1">
      <alignment horizontal="center" vertical="center" wrapText="1" shrinkToFit="1"/>
    </xf>
    <xf numFmtId="0" fontId="14" fillId="3" borderId="2" xfId="1" applyNumberFormat="1" applyFont="1" applyFill="1" applyBorder="1" applyAlignment="1" applyProtection="1">
      <alignment horizontal="center" vertical="center" wrapText="1"/>
    </xf>
    <xf numFmtId="0" fontId="14" fillId="3" borderId="1" xfId="1" applyNumberFormat="1" applyFont="1" applyFill="1" applyBorder="1" applyAlignment="1" applyProtection="1">
      <alignment horizontal="center" vertical="center" wrapText="1"/>
    </xf>
    <xf numFmtId="0" fontId="14" fillId="3" borderId="0" xfId="1" applyNumberFormat="1" applyFont="1" applyFill="1" applyBorder="1" applyAlignment="1" applyProtection="1">
      <alignment horizontal="center" vertical="center" wrapText="1"/>
    </xf>
    <xf numFmtId="0" fontId="14" fillId="4" borderId="2" xfId="1" applyFont="1" applyFill="1" applyBorder="1" applyAlignment="1" applyProtection="1">
      <alignment horizontal="center" vertical="center" wrapText="1"/>
    </xf>
    <xf numFmtId="0" fontId="14" fillId="4" borderId="1" xfId="1" applyFont="1" applyFill="1" applyBorder="1" applyAlignment="1" applyProtection="1">
      <alignment horizontal="center" vertical="center" wrapText="1"/>
    </xf>
    <xf numFmtId="14" fontId="27" fillId="4" borderId="2" xfId="0" applyNumberFormat="1" applyFont="1" applyFill="1" applyBorder="1" applyAlignment="1">
      <alignment horizontal="center" vertical="center" wrapText="1"/>
    </xf>
    <xf numFmtId="167" fontId="25" fillId="3" borderId="1" xfId="0" applyNumberFormat="1" applyFont="1" applyFill="1" applyBorder="1" applyAlignment="1">
      <alignment horizontal="justify" vertical="center" wrapText="1"/>
    </xf>
    <xf numFmtId="14" fontId="27" fillId="4" borderId="1" xfId="0" applyNumberFormat="1" applyFont="1" applyFill="1" applyBorder="1" applyAlignment="1">
      <alignment horizontal="center" vertical="center" wrapText="1"/>
    </xf>
    <xf numFmtId="168" fontId="14" fillId="3" borderId="2" xfId="2" quotePrefix="1" applyNumberFormat="1" applyFont="1" applyFill="1" applyBorder="1" applyAlignment="1">
      <alignment horizontal="justify" vertical="center" wrapText="1"/>
    </xf>
    <xf numFmtId="0" fontId="19" fillId="0" borderId="2" xfId="0" applyFont="1" applyFill="1" applyBorder="1" applyAlignment="1">
      <alignment horizontal="center" vertical="center" wrapText="1"/>
    </xf>
    <xf numFmtId="168" fontId="14" fillId="3" borderId="1" xfId="2" quotePrefix="1" applyNumberFormat="1" applyFont="1" applyFill="1" applyBorder="1" applyAlignment="1">
      <alignment horizontal="justify" vertical="center" wrapText="1"/>
    </xf>
    <xf numFmtId="0" fontId="19" fillId="0" borderId="1" xfId="0" applyFont="1" applyFill="1" applyBorder="1" applyAlignment="1">
      <alignment horizontal="center" vertical="center" wrapText="1"/>
    </xf>
    <xf numFmtId="166" fontId="20" fillId="3" borderId="2" xfId="0" applyNumberFormat="1" applyFont="1" applyFill="1" applyBorder="1" applyAlignment="1">
      <alignment horizontal="justify" vertical="center" wrapText="1"/>
    </xf>
    <xf numFmtId="166" fontId="20" fillId="3" borderId="1" xfId="0" applyNumberFormat="1" applyFont="1" applyFill="1" applyBorder="1" applyAlignment="1">
      <alignment horizontal="justify" vertical="center" wrapText="1"/>
    </xf>
    <xf numFmtId="14" fontId="14" fillId="4"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1" fillId="4" borderId="2" xfId="0" applyFont="1" applyFill="1" applyBorder="1" applyAlignment="1">
      <alignment vertical="center" wrapText="1"/>
    </xf>
    <xf numFmtId="14" fontId="21" fillId="4" borderId="2" xfId="0" applyNumberFormat="1" applyFont="1" applyFill="1" applyBorder="1" applyAlignment="1">
      <alignment horizontal="center" vertical="center" wrapText="1"/>
    </xf>
    <xf numFmtId="167" fontId="14" fillId="3" borderId="0" xfId="0" applyNumberFormat="1" applyFont="1" applyFill="1" applyBorder="1" applyAlignment="1">
      <alignment horizontal="justify" vertical="center" wrapText="1"/>
    </xf>
    <xf numFmtId="167" fontId="23" fillId="5" borderId="2" xfId="0" applyNumberFormat="1" applyFont="1" applyFill="1" applyBorder="1" applyAlignment="1">
      <alignment horizontal="center" vertical="center" wrapText="1"/>
    </xf>
    <xf numFmtId="0" fontId="22" fillId="3" borderId="5" xfId="0" applyFont="1" applyFill="1" applyBorder="1" applyAlignment="1">
      <alignment horizontal="justify" vertical="center" wrapText="1"/>
    </xf>
    <xf numFmtId="0" fontId="24" fillId="3" borderId="5" xfId="0" applyFont="1" applyFill="1" applyBorder="1" applyAlignment="1">
      <alignment horizontal="justify" vertical="center" wrapText="1"/>
    </xf>
    <xf numFmtId="0" fontId="14" fillId="3" borderId="2" xfId="0" applyFont="1" applyFill="1" applyBorder="1" applyAlignment="1">
      <alignment vertical="center" wrapText="1"/>
    </xf>
    <xf numFmtId="0" fontId="14" fillId="3" borderId="1" xfId="0" applyFont="1" applyFill="1" applyBorder="1" applyAlignment="1">
      <alignment vertical="center" wrapText="1"/>
    </xf>
    <xf numFmtId="166" fontId="20" fillId="3" borderId="2" xfId="0" applyNumberFormat="1" applyFont="1" applyFill="1" applyBorder="1" applyAlignment="1">
      <alignment horizontal="center" vertical="center" wrapText="1"/>
    </xf>
    <xf numFmtId="0" fontId="14" fillId="3" borderId="2" xfId="0" applyFont="1" applyFill="1" applyBorder="1" applyAlignment="1">
      <alignment horizontal="justify" vertical="center" wrapText="1"/>
    </xf>
    <xf numFmtId="167" fontId="23" fillId="5" borderId="9" xfId="0" applyNumberFormat="1" applyFont="1" applyFill="1" applyBorder="1" applyAlignment="1">
      <alignment horizontal="center" vertical="center" wrapText="1"/>
    </xf>
    <xf numFmtId="166" fontId="20" fillId="3"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20" fillId="3" borderId="11" xfId="0" applyNumberFormat="1" applyFont="1" applyFill="1" applyBorder="1" applyAlignment="1">
      <alignment horizontal="center" vertical="center" wrapText="1"/>
    </xf>
    <xf numFmtId="0" fontId="13" fillId="3"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3"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4" borderId="2"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0" fontId="14" fillId="3" borderId="2" xfId="0" applyFont="1" applyFill="1" applyBorder="1" applyAlignment="1">
      <alignment horizontal="center" vertical="center" wrapText="1"/>
    </xf>
    <xf numFmtId="166" fontId="14" fillId="3" borderId="2" xfId="0" applyNumberFormat="1" applyFont="1" applyFill="1" applyBorder="1" applyAlignment="1">
      <alignment horizontal="center" vertical="center" wrapText="1"/>
    </xf>
    <xf numFmtId="0" fontId="14" fillId="3" borderId="2" xfId="0"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14" fillId="4" borderId="1" xfId="0"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0" fontId="14" fillId="3" borderId="4" xfId="0" applyNumberFormat="1" applyFont="1" applyFill="1" applyBorder="1" applyAlignment="1">
      <alignment horizontal="center" vertical="center" wrapText="1"/>
    </xf>
    <xf numFmtId="0" fontId="14" fillId="3" borderId="2" xfId="0" applyNumberFormat="1" applyFont="1" applyFill="1" applyBorder="1" applyAlignment="1">
      <alignment horizontal="justify" vertical="center" wrapText="1"/>
    </xf>
    <xf numFmtId="0" fontId="20" fillId="3" borderId="1" xfId="0" applyFont="1" applyFill="1" applyBorder="1" applyAlignment="1">
      <alignment horizontal="left"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7" fillId="3" borderId="0" xfId="0" applyFont="1" applyFill="1" applyBorder="1"/>
    <xf numFmtId="0" fontId="7" fillId="3" borderId="0" xfId="0" applyFont="1" applyFill="1" applyBorder="1" applyAlignment="1">
      <alignment horizontal="center" vertical="center"/>
    </xf>
    <xf numFmtId="0" fontId="30" fillId="3" borderId="0" xfId="0" applyFont="1" applyFill="1" applyBorder="1" applyAlignment="1">
      <alignment horizontal="center" vertical="center" wrapText="1"/>
    </xf>
    <xf numFmtId="0" fontId="32" fillId="3" borderId="0" xfId="0" applyFont="1" applyFill="1" applyBorder="1" applyAlignment="1">
      <alignment horizontal="justify" vertical="center" wrapText="1"/>
    </xf>
    <xf numFmtId="0" fontId="32" fillId="3" borderId="0" xfId="0" applyFont="1" applyFill="1" applyBorder="1" applyAlignment="1">
      <alignment horizontal="center" vertical="center" wrapText="1"/>
    </xf>
    <xf numFmtId="14" fontId="7" fillId="3" borderId="0" xfId="0" applyNumberFormat="1" applyFont="1" applyFill="1" applyBorder="1" applyAlignment="1">
      <alignment horizontal="center" vertical="center"/>
    </xf>
    <xf numFmtId="0"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xf>
    <xf numFmtId="0" fontId="35" fillId="0" borderId="0" xfId="1" applyFont="1" applyAlignment="1" applyProtection="1">
      <alignment horizontal="center" vertical="center"/>
    </xf>
    <xf numFmtId="0" fontId="7" fillId="3" borderId="0" xfId="0" applyFont="1" applyFill="1" applyBorder="1" applyAlignment="1">
      <alignment horizontal="center"/>
    </xf>
    <xf numFmtId="0" fontId="39" fillId="0" borderId="0" xfId="0" applyFont="1" applyFill="1" applyBorder="1"/>
    <xf numFmtId="167" fontId="41" fillId="3"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3" borderId="2" xfId="0" applyFont="1" applyFill="1" applyBorder="1" applyAlignment="1">
      <alignment vertical="center" wrapText="1"/>
    </xf>
    <xf numFmtId="0" fontId="40" fillId="3"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3" borderId="0" xfId="0" applyFont="1" applyFill="1" applyBorder="1"/>
    <xf numFmtId="167" fontId="7" fillId="3" borderId="0" xfId="0" applyNumberFormat="1" applyFont="1" applyFill="1" applyBorder="1" applyAlignment="1">
      <alignment horizontal="center" vertical="center"/>
    </xf>
    <xf numFmtId="0" fontId="34" fillId="3"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4" fillId="3" borderId="0" xfId="0" applyFont="1" applyFill="1" applyBorder="1" applyAlignment="1">
      <alignment horizontal="center"/>
    </xf>
    <xf numFmtId="167" fontId="7" fillId="3" borderId="0" xfId="0" applyNumberFormat="1" applyFont="1" applyFill="1" applyBorder="1" applyAlignment="1">
      <alignment horizontal="center"/>
    </xf>
    <xf numFmtId="0" fontId="34"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3" borderId="2" xfId="0" applyFont="1" applyFill="1" applyBorder="1" applyAlignment="1">
      <alignment horizontal="center" vertical="center"/>
    </xf>
    <xf numFmtId="0" fontId="28" fillId="8" borderId="2" xfId="0" applyFont="1" applyFill="1" applyBorder="1" applyAlignment="1">
      <alignment horizontal="center" vertical="center" wrapText="1"/>
    </xf>
    <xf numFmtId="0" fontId="29" fillId="3" borderId="2" xfId="0" applyFont="1" applyFill="1" applyBorder="1" applyAlignment="1">
      <alignment horizontal="center" vertical="center"/>
    </xf>
    <xf numFmtId="0" fontId="5" fillId="3" borderId="2" xfId="1" applyNumberFormat="1" applyFont="1" applyFill="1" applyBorder="1" applyAlignment="1" applyProtection="1">
      <alignment horizontal="center" vertical="center" wrapText="1" shrinkToFit="1"/>
    </xf>
    <xf numFmtId="14" fontId="42" fillId="3" borderId="5" xfId="0" applyNumberFormat="1" applyFont="1" applyFill="1" applyBorder="1" applyAlignment="1">
      <alignment horizontal="justify" vertical="center" wrapText="1"/>
    </xf>
    <xf numFmtId="14" fontId="42" fillId="3" borderId="2" xfId="0" applyNumberFormat="1" applyFont="1" applyFill="1" applyBorder="1" applyAlignment="1">
      <alignment vertical="center" wrapText="1"/>
    </xf>
    <xf numFmtId="14" fontId="10" fillId="3" borderId="2" xfId="1" applyNumberFormat="1" applyFont="1" applyFill="1" applyBorder="1" applyAlignment="1" applyProtection="1">
      <alignment horizontal="center" vertical="center" wrapText="1"/>
    </xf>
    <xf numFmtId="0" fontId="10" fillId="3" borderId="2" xfId="1" applyNumberFormat="1" applyFont="1" applyFill="1" applyBorder="1" applyAlignment="1" applyProtection="1">
      <alignment horizontal="center" vertical="center" wrapText="1" shrinkToFit="1"/>
    </xf>
    <xf numFmtId="168" fontId="10" fillId="3" borderId="2" xfId="2" quotePrefix="1" applyNumberFormat="1" applyFont="1" applyFill="1" applyBorder="1" applyAlignment="1">
      <alignment horizontal="center" vertical="center" wrapText="1"/>
    </xf>
    <xf numFmtId="0" fontId="10" fillId="3" borderId="2" xfId="0" applyNumberFormat="1" applyFont="1" applyFill="1" applyBorder="1" applyAlignment="1">
      <alignment horizontal="center" vertical="center" wrapText="1"/>
    </xf>
    <xf numFmtId="0" fontId="10" fillId="3" borderId="2" xfId="0" applyNumberFormat="1" applyFont="1" applyFill="1" applyBorder="1" applyAlignment="1">
      <alignment horizontal="justify" vertical="center" wrapText="1"/>
    </xf>
    <xf numFmtId="168" fontId="10" fillId="3" borderId="1" xfId="2" quotePrefix="1" applyNumberFormat="1" applyFont="1" applyFill="1" applyBorder="1" applyAlignment="1">
      <alignment horizontal="center" vertical="center" wrapText="1"/>
    </xf>
    <xf numFmtId="0" fontId="10" fillId="3" borderId="1" xfId="0" applyNumberFormat="1" applyFont="1" applyFill="1" applyBorder="1" applyAlignment="1">
      <alignment horizontal="center" vertical="center" wrapText="1"/>
    </xf>
    <xf numFmtId="0" fontId="10" fillId="3" borderId="1" xfId="0" applyNumberFormat="1" applyFont="1" applyFill="1" applyBorder="1" applyAlignment="1">
      <alignment horizontal="justify" vertical="center" wrapText="1"/>
    </xf>
    <xf numFmtId="0" fontId="10" fillId="3" borderId="1" xfId="1" applyNumberFormat="1" applyFont="1" applyFill="1" applyBorder="1" applyAlignment="1" applyProtection="1">
      <alignment horizontal="center" vertical="center" wrapText="1"/>
    </xf>
    <xf numFmtId="0" fontId="29" fillId="3" borderId="2" xfId="0" applyFont="1" applyFill="1" applyBorder="1"/>
    <xf numFmtId="0" fontId="7" fillId="3" borderId="2" xfId="0" applyFont="1" applyFill="1" applyBorder="1"/>
    <xf numFmtId="0" fontId="10" fillId="3" borderId="0" xfId="0" applyFont="1" applyFill="1" applyBorder="1" applyAlignment="1">
      <alignment horizontal="center"/>
    </xf>
    <xf numFmtId="14" fontId="41" fillId="3" borderId="2" xfId="0" applyNumberFormat="1" applyFont="1" applyFill="1" applyBorder="1" applyAlignment="1">
      <alignment horizontal="justify" vertical="center" wrapText="1"/>
    </xf>
    <xf numFmtId="170" fontId="3" fillId="3" borderId="5" xfId="0" applyNumberFormat="1" applyFont="1" applyFill="1" applyBorder="1" applyAlignment="1">
      <alignment horizontal="center" vertic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34" fillId="3" borderId="5" xfId="0" applyFont="1" applyFill="1" applyBorder="1" applyAlignment="1">
      <alignment horizontal="center" vertical="center"/>
    </xf>
    <xf numFmtId="14" fontId="10" fillId="3" borderId="2" xfId="0" applyNumberFormat="1" applyFont="1" applyFill="1" applyBorder="1" applyAlignment="1">
      <alignment horizontal="center" vertical="center" wrapText="1"/>
    </xf>
    <xf numFmtId="0" fontId="40" fillId="3" borderId="2" xfId="0" applyFont="1" applyFill="1" applyBorder="1" applyAlignment="1">
      <alignment horizontal="justify" vertical="center" wrapText="1"/>
    </xf>
    <xf numFmtId="14" fontId="41" fillId="3" borderId="2" xfId="0" applyNumberFormat="1" applyFont="1" applyFill="1" applyBorder="1" applyAlignment="1">
      <alignment horizontal="center" vertical="center" wrapText="1"/>
    </xf>
    <xf numFmtId="0" fontId="10" fillId="3" borderId="2" xfId="0" applyFont="1" applyFill="1" applyBorder="1" applyAlignment="1">
      <alignment horizontal="justify" vertical="center" wrapText="1"/>
    </xf>
    <xf numFmtId="0" fontId="10" fillId="3"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14" fontId="42" fillId="3" borderId="2" xfId="0" applyNumberFormat="1" applyFont="1" applyFill="1" applyBorder="1" applyAlignment="1">
      <alignment horizontal="justify" vertical="center" wrapText="1"/>
    </xf>
    <xf numFmtId="0" fontId="40" fillId="3" borderId="2" xfId="0" applyFont="1" applyFill="1" applyBorder="1" applyAlignment="1">
      <alignment horizontal="left" vertical="center" wrapText="1"/>
    </xf>
    <xf numFmtId="14" fontId="43" fillId="3"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41" fillId="3" borderId="4" xfId="0" applyNumberFormat="1" applyFont="1" applyFill="1" applyBorder="1" applyAlignment="1">
      <alignment vertical="center" wrapText="1"/>
    </xf>
    <xf numFmtId="0" fontId="41" fillId="3" borderId="4" xfId="0" applyNumberFormat="1" applyFont="1" applyFill="1" applyBorder="1" applyAlignment="1">
      <alignment vertical="center" textRotation="90" wrapText="1"/>
    </xf>
    <xf numFmtId="0" fontId="10" fillId="3" borderId="4" xfId="0" applyFont="1" applyFill="1" applyBorder="1" applyAlignment="1">
      <alignment vertical="center" wrapText="1"/>
    </xf>
    <xf numFmtId="0" fontId="7" fillId="3" borderId="0" xfId="3" applyFont="1" applyFill="1" applyBorder="1"/>
    <xf numFmtId="0" fontId="7" fillId="3" borderId="0" xfId="3" applyFont="1" applyFill="1" applyBorder="1" applyAlignment="1">
      <alignment horizontal="center" vertical="center"/>
    </xf>
    <xf numFmtId="0" fontId="34" fillId="3" borderId="0" xfId="3" applyFont="1" applyFill="1" applyBorder="1" applyAlignment="1">
      <alignment horizontal="center" vertical="center" wrapText="1"/>
    </xf>
    <xf numFmtId="0" fontId="7" fillId="3" borderId="0" xfId="3" applyFont="1" applyFill="1" applyBorder="1" applyAlignment="1">
      <alignment horizontal="center" vertical="center" wrapText="1"/>
    </xf>
    <xf numFmtId="0" fontId="44" fillId="3" borderId="0" xfId="3" applyFont="1" applyFill="1"/>
    <xf numFmtId="0" fontId="17" fillId="3" borderId="0" xfId="3" applyFont="1" applyFill="1"/>
    <xf numFmtId="0" fontId="7" fillId="0" borderId="0" xfId="3" applyFont="1" applyFill="1" applyBorder="1"/>
    <xf numFmtId="0" fontId="17" fillId="3" borderId="0" xfId="3" applyFont="1" applyFill="1" applyAlignment="1">
      <alignment horizontal="center" vertical="center" wrapText="1"/>
    </xf>
    <xf numFmtId="0" fontId="7" fillId="3" borderId="0" xfId="3" applyFont="1" applyFill="1" applyBorder="1" applyAlignment="1">
      <alignment horizontal="justify" vertical="center" wrapText="1"/>
    </xf>
    <xf numFmtId="0" fontId="34" fillId="3" borderId="0" xfId="3" applyFont="1" applyFill="1" applyBorder="1"/>
    <xf numFmtId="0" fontId="34" fillId="3" borderId="0" xfId="3" applyFont="1" applyFill="1" applyBorder="1" applyAlignment="1">
      <alignment horizontal="center"/>
    </xf>
    <xf numFmtId="0" fontId="7" fillId="0" borderId="0" xfId="3" applyFont="1" applyFill="1" applyBorder="1" applyAlignment="1">
      <alignment horizontal="center" vertical="center"/>
    </xf>
    <xf numFmtId="167" fontId="7" fillId="3" borderId="0" xfId="3" applyNumberFormat="1" applyFont="1" applyFill="1" applyBorder="1" applyAlignment="1">
      <alignment horizontal="center" vertical="center"/>
    </xf>
    <xf numFmtId="167" fontId="7" fillId="3" borderId="0" xfId="3" applyNumberFormat="1" applyFont="1" applyFill="1" applyBorder="1" applyAlignment="1">
      <alignment horizontal="center"/>
    </xf>
    <xf numFmtId="0" fontId="34"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5" fillId="3" borderId="4" xfId="3" applyNumberFormat="1" applyFont="1" applyFill="1" applyBorder="1" applyAlignment="1">
      <alignment horizontal="center" vertical="center" wrapText="1"/>
    </xf>
    <xf numFmtId="0" fontId="45" fillId="3" borderId="2" xfId="3" applyFont="1" applyFill="1" applyBorder="1" applyAlignment="1">
      <alignment horizontal="justify" vertical="center" wrapText="1"/>
    </xf>
    <xf numFmtId="167" fontId="45" fillId="3" borderId="2" xfId="3" applyNumberFormat="1" applyFont="1" applyFill="1" applyBorder="1" applyAlignment="1">
      <alignment horizontal="center" vertical="center"/>
    </xf>
    <xf numFmtId="14" fontId="45" fillId="3" borderId="2" xfId="3" applyNumberFormat="1" applyFont="1" applyFill="1" applyBorder="1" applyAlignment="1">
      <alignment horizontal="center" vertical="center" wrapText="1"/>
    </xf>
    <xf numFmtId="14" fontId="45" fillId="3" borderId="2" xfId="3" applyNumberFormat="1" applyFont="1" applyFill="1" applyBorder="1" applyAlignment="1">
      <alignment horizontal="justify" vertical="center" wrapText="1"/>
    </xf>
    <xf numFmtId="0" fontId="45" fillId="0" borderId="2" xfId="3" applyFont="1" applyBorder="1" applyAlignment="1">
      <alignment horizontal="center" vertical="center" wrapText="1"/>
    </xf>
    <xf numFmtId="0" fontId="45" fillId="0" borderId="2" xfId="3" applyFont="1" applyBorder="1" applyAlignment="1">
      <alignment vertical="center" wrapText="1"/>
    </xf>
    <xf numFmtId="0" fontId="45" fillId="3" borderId="2" xfId="3" applyFont="1" applyFill="1" applyBorder="1" applyAlignment="1">
      <alignment horizontal="center" vertical="center" wrapText="1"/>
    </xf>
    <xf numFmtId="0" fontId="45" fillId="3" borderId="5" xfId="3" applyFont="1" applyFill="1" applyBorder="1" applyAlignment="1">
      <alignment horizontal="center" vertical="center" wrapText="1"/>
    </xf>
    <xf numFmtId="0" fontId="45" fillId="0" borderId="2" xfId="1" applyFont="1" applyBorder="1" applyAlignment="1" applyProtection="1">
      <alignment horizontal="center" vertical="center" wrapText="1"/>
    </xf>
    <xf numFmtId="0" fontId="45" fillId="3" borderId="2" xfId="3" applyFont="1" applyFill="1" applyBorder="1" applyAlignment="1">
      <alignment vertical="center" wrapText="1"/>
    </xf>
    <xf numFmtId="0" fontId="45" fillId="3" borderId="5" xfId="3" applyFont="1" applyFill="1" applyBorder="1" applyAlignment="1">
      <alignment vertical="center" wrapText="1"/>
    </xf>
    <xf numFmtId="0" fontId="45" fillId="3" borderId="4" xfId="3" applyFont="1" applyFill="1" applyBorder="1" applyAlignment="1">
      <alignment horizontal="center" vertical="center" wrapText="1"/>
    </xf>
    <xf numFmtId="168" fontId="45" fillId="3" borderId="2" xfId="2" quotePrefix="1" applyNumberFormat="1" applyFont="1" applyFill="1" applyBorder="1" applyAlignment="1">
      <alignment horizontal="center" vertical="center" wrapText="1"/>
    </xf>
    <xf numFmtId="0" fontId="45" fillId="3" borderId="2" xfId="3" applyNumberFormat="1" applyFont="1" applyFill="1" applyBorder="1" applyAlignment="1">
      <alignment horizontal="center" vertical="center" wrapText="1"/>
    </xf>
    <xf numFmtId="0" fontId="45" fillId="3" borderId="2" xfId="3" applyNumberFormat="1" applyFont="1" applyFill="1" applyBorder="1" applyAlignment="1">
      <alignment horizontal="justify" vertical="center" wrapText="1"/>
    </xf>
    <xf numFmtId="0" fontId="45" fillId="3" borderId="2" xfId="1" applyNumberFormat="1" applyFont="1" applyFill="1" applyBorder="1" applyAlignment="1" applyProtection="1">
      <alignment horizontal="center" vertical="center" wrapText="1"/>
    </xf>
    <xf numFmtId="0" fontId="46" fillId="0" borderId="0" xfId="3" applyFont="1" applyFill="1" applyBorder="1"/>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0" fontId="45" fillId="3" borderId="5" xfId="3" applyFont="1" applyFill="1" applyBorder="1" applyAlignment="1">
      <alignment horizontal="justify" vertical="center" wrapText="1"/>
    </xf>
    <xf numFmtId="14" fontId="47" fillId="3" borderId="5" xfId="0" applyNumberFormat="1" applyFont="1" applyFill="1" applyBorder="1" applyAlignment="1">
      <alignment horizontal="justify" vertical="center" wrapText="1"/>
    </xf>
    <xf numFmtId="0" fontId="45" fillId="3" borderId="2" xfId="1" applyNumberFormat="1" applyFont="1" applyFill="1" applyBorder="1" applyAlignment="1" applyProtection="1">
      <alignment horizontal="center" vertical="center" wrapText="1" shrinkToFit="1"/>
    </xf>
    <xf numFmtId="0" fontId="7" fillId="3" borderId="2" xfId="3" applyFont="1" applyFill="1" applyBorder="1"/>
    <xf numFmtId="14" fontId="45" fillId="3" borderId="2" xfId="3" applyNumberFormat="1" applyFont="1" applyFill="1" applyBorder="1" applyAlignment="1">
      <alignment horizontal="left" vertical="center" wrapText="1"/>
    </xf>
    <xf numFmtId="14" fontId="45" fillId="3" borderId="2" xfId="3" quotePrefix="1" applyNumberFormat="1" applyFont="1" applyFill="1" applyBorder="1" applyAlignment="1">
      <alignment horizontal="center" vertical="center" wrapText="1"/>
    </xf>
    <xf numFmtId="0" fontId="45" fillId="3" borderId="3" xfId="3" applyFont="1" applyFill="1" applyBorder="1" applyAlignment="1">
      <alignment horizontal="center" vertical="center" wrapText="1"/>
    </xf>
    <xf numFmtId="0" fontId="45" fillId="3" borderId="1" xfId="3" applyFont="1" applyFill="1" applyBorder="1" applyAlignment="1">
      <alignment horizontal="justify" vertical="center" wrapText="1"/>
    </xf>
    <xf numFmtId="168" fontId="45" fillId="3" borderId="1" xfId="2" quotePrefix="1" applyNumberFormat="1" applyFont="1" applyFill="1" applyBorder="1" applyAlignment="1">
      <alignment horizontal="center" vertical="center" wrapText="1"/>
    </xf>
    <xf numFmtId="0" fontId="45" fillId="3" borderId="1" xfId="3" applyNumberFormat="1" applyFont="1" applyFill="1" applyBorder="1" applyAlignment="1">
      <alignment horizontal="center" vertical="center" wrapText="1"/>
    </xf>
    <xf numFmtId="14" fontId="45" fillId="3" borderId="1" xfId="3" applyNumberFormat="1" applyFont="1" applyFill="1" applyBorder="1" applyAlignment="1">
      <alignment horizontal="center" vertical="center" wrapText="1"/>
    </xf>
    <xf numFmtId="0" fontId="45" fillId="3" borderId="1" xfId="3" applyNumberFormat="1" applyFont="1" applyFill="1" applyBorder="1" applyAlignment="1">
      <alignment horizontal="justify" vertical="center" wrapText="1"/>
    </xf>
    <xf numFmtId="0" fontId="45" fillId="3" borderId="1" xfId="1" applyNumberFormat="1" applyFont="1" applyFill="1" applyBorder="1" applyAlignment="1" applyProtection="1">
      <alignment horizontal="center" vertical="center" wrapText="1"/>
    </xf>
    <xf numFmtId="0" fontId="45" fillId="3" borderId="6" xfId="3" applyFont="1" applyFill="1" applyBorder="1" applyAlignment="1">
      <alignment horizontal="center" vertical="center" wrapText="1"/>
    </xf>
    <xf numFmtId="0" fontId="48" fillId="9"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 xfId="0" applyFont="1" applyFill="1" applyBorder="1" applyAlignment="1">
      <alignment horizontal="center" vertical="center"/>
    </xf>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50" fillId="3" borderId="5" xfId="3" applyFont="1" applyFill="1" applyBorder="1" applyAlignment="1">
      <alignment vertical="center" wrapText="1"/>
    </xf>
    <xf numFmtId="0" fontId="50" fillId="3" borderId="5" xfId="3" applyFont="1" applyFill="1" applyBorder="1" applyAlignment="1">
      <alignment horizontal="justify" vertical="center" wrapText="1"/>
    </xf>
    <xf numFmtId="0" fontId="49" fillId="0" borderId="2" xfId="3" applyFont="1" applyBorder="1" applyAlignment="1">
      <alignment horizontal="center" vertical="center" wrapText="1"/>
    </xf>
    <xf numFmtId="0" fontId="49" fillId="0" borderId="2" xfId="3" applyFont="1" applyBorder="1" applyAlignment="1">
      <alignment vertical="center" wrapText="1"/>
    </xf>
    <xf numFmtId="0" fontId="49" fillId="3" borderId="2" xfId="3" applyFont="1" applyFill="1" applyBorder="1" applyAlignment="1">
      <alignment horizontal="center" vertical="center" wrapText="1"/>
    </xf>
    <xf numFmtId="14" fontId="12" fillId="3" borderId="5" xfId="0" applyNumberFormat="1" applyFont="1" applyFill="1" applyBorder="1" applyAlignment="1">
      <alignment horizontal="justify" vertical="center" wrapText="1"/>
    </xf>
    <xf numFmtId="0" fontId="12" fillId="3" borderId="5" xfId="3"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7" fillId="3" borderId="5" xfId="0" applyFont="1" applyFill="1" applyBorder="1" applyAlignment="1">
      <alignment horizontal="justify" vertical="center" wrapText="1"/>
    </xf>
    <xf numFmtId="0" fontId="7" fillId="3" borderId="0" xfId="0" applyFont="1" applyFill="1" applyBorder="1" applyAlignment="1">
      <alignment horizontal="justify" vertical="center"/>
    </xf>
    <xf numFmtId="0" fontId="51" fillId="3" borderId="0" xfId="0" applyFont="1" applyFill="1" applyBorder="1" applyAlignment="1">
      <alignment horizontal="center" vertical="center" wrapText="1"/>
    </xf>
    <xf numFmtId="0" fontId="23" fillId="3" borderId="0" xfId="0" applyFont="1" applyFill="1"/>
    <xf numFmtId="0" fontId="51" fillId="3" borderId="0" xfId="0" applyFont="1" applyFill="1" applyBorder="1" applyAlignment="1">
      <alignment horizontal="center"/>
    </xf>
    <xf numFmtId="0" fontId="54" fillId="0" borderId="0" xfId="0" applyFont="1" applyFill="1" applyBorder="1"/>
    <xf numFmtId="0" fontId="7" fillId="0" borderId="0" xfId="0" applyFont="1" applyFill="1" applyBorder="1" applyAlignment="1">
      <alignment horizontal="justify" vertical="center"/>
    </xf>
    <xf numFmtId="0" fontId="51" fillId="0" borderId="0" xfId="0" applyFont="1" applyFill="1" applyBorder="1" applyAlignment="1">
      <alignment horizontal="center"/>
    </xf>
    <xf numFmtId="0" fontId="56" fillId="3" borderId="0"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40" xfId="0" applyFont="1" applyFill="1" applyBorder="1" applyAlignment="1">
      <alignment horizontal="center" vertical="center" wrapText="1"/>
    </xf>
    <xf numFmtId="0" fontId="57" fillId="3" borderId="0" xfId="0" applyNumberFormat="1" applyFont="1" applyFill="1" applyBorder="1" applyAlignment="1">
      <alignment horizontal="center" vertical="center" wrapText="1"/>
    </xf>
    <xf numFmtId="0" fontId="34" fillId="3" borderId="0" xfId="0" applyFont="1" applyFill="1" applyBorder="1" applyAlignment="1">
      <alignment horizontal="justify" vertical="center" wrapText="1"/>
    </xf>
    <xf numFmtId="0" fontId="17" fillId="3" borderId="0" xfId="0" applyFont="1" applyFill="1" applyAlignment="1">
      <alignment horizontal="center" vertical="center" wrapText="1"/>
    </xf>
    <xf numFmtId="0" fontId="10" fillId="3" borderId="1" xfId="0" applyFont="1" applyFill="1" applyBorder="1" applyAlignment="1">
      <alignment horizontal="center" vertical="center" wrapText="1"/>
    </xf>
    <xf numFmtId="0" fontId="60" fillId="3" borderId="0" xfId="0" applyNumberFormat="1" applyFont="1" applyFill="1" applyBorder="1" applyAlignment="1">
      <alignment horizontal="center" vertical="center" wrapText="1"/>
    </xf>
    <xf numFmtId="0" fontId="29" fillId="3" borderId="0" xfId="0" applyNumberFormat="1" applyFont="1" applyFill="1" applyBorder="1" applyAlignment="1">
      <alignment horizontal="center" vertical="center" wrapText="1"/>
    </xf>
    <xf numFmtId="0" fontId="29" fillId="3" borderId="0" xfId="0" applyFont="1" applyFill="1" applyBorder="1" applyAlignment="1">
      <alignment horizontal="justify" vertical="center" wrapText="1"/>
    </xf>
    <xf numFmtId="170" fontId="29" fillId="3" borderId="0" xfId="0" applyNumberFormat="1" applyFont="1" applyFill="1" applyBorder="1" applyAlignment="1">
      <alignment horizontal="center" vertical="center"/>
    </xf>
    <xf numFmtId="170" fontId="59" fillId="3" borderId="0" xfId="0" applyNumberFormat="1" applyFont="1" applyFill="1" applyBorder="1" applyAlignment="1">
      <alignment horizontal="center" vertical="center"/>
    </xf>
    <xf numFmtId="0" fontId="29" fillId="3" borderId="0" xfId="0" applyFont="1" applyFill="1" applyBorder="1"/>
    <xf numFmtId="0" fontId="29" fillId="3" borderId="0" xfId="0" applyFont="1" applyFill="1" applyBorder="1" applyAlignment="1">
      <alignment horizontal="center" vertical="center"/>
    </xf>
    <xf numFmtId="0" fontId="34" fillId="3" borderId="0" xfId="0" applyFont="1" applyFill="1" applyBorder="1" applyAlignment="1">
      <alignment horizontal="justify" vertical="center"/>
    </xf>
    <xf numFmtId="0" fontId="34" fillId="3" borderId="0" xfId="0" applyNumberFormat="1" applyFont="1" applyFill="1" applyBorder="1" applyAlignment="1">
      <alignment horizontal="center" vertical="center" wrapText="1"/>
    </xf>
    <xf numFmtId="167" fontId="34" fillId="3" borderId="0" xfId="0" applyNumberFormat="1" applyFont="1" applyFill="1" applyBorder="1" applyAlignment="1">
      <alignment horizontal="center" vertical="center"/>
    </xf>
    <xf numFmtId="14" fontId="34" fillId="3" borderId="0" xfId="0" applyNumberFormat="1" applyFont="1" applyFill="1" applyBorder="1" applyAlignment="1">
      <alignment horizontal="center" vertical="center" wrapText="1"/>
    </xf>
    <xf numFmtId="0" fontId="59" fillId="3" borderId="0" xfId="0" applyNumberFormat="1" applyFont="1" applyFill="1" applyBorder="1" applyAlignment="1">
      <alignment horizontal="center" vertical="center"/>
    </xf>
    <xf numFmtId="0" fontId="57" fillId="3" borderId="0" xfId="0" applyFont="1" applyFill="1" applyBorder="1"/>
    <xf numFmtId="0" fontId="10" fillId="3" borderId="25" xfId="0" applyNumberFormat="1" applyFont="1" applyFill="1" applyBorder="1" applyAlignment="1">
      <alignment horizontal="center" vertical="center" wrapText="1"/>
    </xf>
    <xf numFmtId="167" fontId="10" fillId="3" borderId="8" xfId="0" applyNumberFormat="1" applyFont="1" applyFill="1" applyBorder="1" applyAlignment="1">
      <alignment horizontal="center" vertical="center"/>
    </xf>
    <xf numFmtId="0" fontId="61" fillId="0" borderId="8" xfId="0" applyFont="1" applyBorder="1" applyAlignment="1">
      <alignment vertical="center" wrapText="1"/>
    </xf>
    <xf numFmtId="0" fontId="61" fillId="3" borderId="43" xfId="0" applyFont="1" applyFill="1" applyBorder="1" applyAlignment="1">
      <alignment horizontal="center" vertical="center" wrapText="1"/>
    </xf>
    <xf numFmtId="0" fontId="10" fillId="3" borderId="10" xfId="0" applyFont="1" applyFill="1" applyBorder="1" applyAlignment="1">
      <alignment horizontal="justify" vertical="center" wrapText="1"/>
    </xf>
    <xf numFmtId="0" fontId="10" fillId="3" borderId="4" xfId="0" applyNumberFormat="1" applyFont="1" applyFill="1" applyBorder="1" applyAlignment="1">
      <alignment horizontal="center" vertical="center" wrapText="1"/>
    </xf>
    <xf numFmtId="167" fontId="10" fillId="3" borderId="2" xfId="0" applyNumberFormat="1" applyFont="1" applyFill="1" applyBorder="1" applyAlignment="1">
      <alignment horizontal="center" vertical="center"/>
    </xf>
    <xf numFmtId="0" fontId="61" fillId="0" borderId="2" xfId="0" applyFont="1" applyBorder="1" applyAlignment="1">
      <alignment horizontal="center" vertical="center" wrapText="1"/>
    </xf>
    <xf numFmtId="0" fontId="61" fillId="0" borderId="2" xfId="0" applyFont="1" applyBorder="1" applyAlignment="1">
      <alignment vertical="center" wrapText="1"/>
    </xf>
    <xf numFmtId="0" fontId="61" fillId="3" borderId="2" xfId="0" applyFont="1" applyFill="1" applyBorder="1" applyAlignment="1">
      <alignment horizontal="center" vertical="center" wrapText="1"/>
    </xf>
    <xf numFmtId="0" fontId="61" fillId="3" borderId="29" xfId="0" applyFont="1" applyFill="1" applyBorder="1" applyAlignment="1">
      <alignment horizontal="center" vertical="center" wrapText="1"/>
    </xf>
    <xf numFmtId="167" fontId="10" fillId="3" borderId="11" xfId="0" applyNumberFormat="1" applyFont="1" applyFill="1" applyBorder="1" applyAlignment="1">
      <alignment horizontal="center" vertical="center"/>
    </xf>
    <xf numFmtId="0" fontId="61" fillId="0" borderId="11" xfId="0" applyFont="1" applyBorder="1" applyAlignment="1">
      <alignment vertical="center" wrapText="1"/>
    </xf>
    <xf numFmtId="0" fontId="61" fillId="3" borderId="48" xfId="0" applyFont="1" applyFill="1" applyBorder="1" applyAlignment="1">
      <alignment horizontal="center" vertical="center" wrapText="1"/>
    </xf>
    <xf numFmtId="0" fontId="10" fillId="3" borderId="12" xfId="0" applyFont="1" applyFill="1" applyBorder="1" applyAlignment="1">
      <alignment horizontal="justify" vertical="center" wrapText="1"/>
    </xf>
    <xf numFmtId="0" fontId="12" fillId="3" borderId="11" xfId="1" applyNumberFormat="1" applyFont="1" applyFill="1" applyBorder="1" applyAlignment="1" applyProtection="1">
      <alignment horizontal="center" vertical="center" wrapText="1" shrinkToFit="1"/>
    </xf>
    <xf numFmtId="0" fontId="61" fillId="0" borderId="1" xfId="0" applyFont="1" applyBorder="1" applyAlignment="1">
      <alignment horizontal="center" vertical="center" wrapText="1"/>
    </xf>
    <xf numFmtId="0" fontId="10" fillId="3" borderId="6" xfId="0" applyFont="1" applyFill="1" applyBorder="1" applyAlignment="1">
      <alignment horizontal="justify" vertical="center" wrapText="1"/>
    </xf>
    <xf numFmtId="0" fontId="62" fillId="3" borderId="2" xfId="1" applyNumberFormat="1" applyFont="1" applyFill="1" applyBorder="1" applyAlignment="1" applyProtection="1">
      <alignment horizontal="center" vertical="center" wrapText="1" shrinkToFit="1"/>
    </xf>
    <xf numFmtId="0" fontId="62" fillId="0" borderId="0" xfId="1" applyFont="1" applyBorder="1" applyAlignment="1" applyProtection="1">
      <alignment horizontal="center" vertical="center"/>
    </xf>
    <xf numFmtId="0" fontId="62" fillId="0" borderId="2" xfId="1" applyFont="1" applyBorder="1" applyAlignment="1" applyProtection="1">
      <alignment horizontal="center" vertical="center" wrapText="1"/>
    </xf>
    <xf numFmtId="0" fontId="41" fillId="3" borderId="4" xfId="0" applyNumberFormat="1"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wrapText="1"/>
    </xf>
    <xf numFmtId="14" fontId="10" fillId="3"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3" borderId="1" xfId="0" applyFont="1" applyFill="1" applyBorder="1" applyAlignment="1">
      <alignment vertical="center" wrapText="1"/>
    </xf>
    <xf numFmtId="0" fontId="10" fillId="3" borderId="2" xfId="0" applyFont="1" applyFill="1" applyBorder="1" applyAlignment="1">
      <alignment horizontal="center" vertical="center" wrapText="1"/>
    </xf>
    <xf numFmtId="14" fontId="10" fillId="3" borderId="2" xfId="0" quotePrefix="1" applyNumberFormat="1" applyFont="1" applyFill="1" applyBorder="1" applyAlignment="1">
      <alignment horizontal="justify" vertical="center" wrapText="1"/>
    </xf>
    <xf numFmtId="14" fontId="10" fillId="3" borderId="2" xfId="0" quotePrefix="1" applyNumberFormat="1" applyFont="1" applyFill="1" applyBorder="1" applyAlignment="1">
      <alignment horizontal="center" vertical="center" wrapText="1"/>
    </xf>
    <xf numFmtId="0" fontId="62" fillId="0" borderId="2" xfId="1" applyFont="1" applyBorder="1" applyAlignment="1" applyProtection="1">
      <alignment horizontal="left" vertical="center" wrapText="1"/>
    </xf>
    <xf numFmtId="0" fontId="63" fillId="0" borderId="0" xfId="0" applyFont="1" applyAlignment="1">
      <alignment vertical="center"/>
    </xf>
    <xf numFmtId="0" fontId="64" fillId="0" borderId="2" xfId="3" applyFont="1" applyBorder="1" applyAlignment="1">
      <alignment horizontal="center" vertical="center" wrapText="1"/>
    </xf>
    <xf numFmtId="0" fontId="64" fillId="0" borderId="2" xfId="3" applyFont="1" applyBorder="1" applyAlignment="1">
      <alignment vertical="center" wrapText="1"/>
    </xf>
    <xf numFmtId="0" fontId="64" fillId="3" borderId="2" xfId="3" applyFont="1" applyFill="1" applyBorder="1" applyAlignment="1">
      <alignment horizontal="center" vertical="center" wrapText="1"/>
    </xf>
    <xf numFmtId="0" fontId="61" fillId="3" borderId="11" xfId="0" applyFont="1" applyFill="1" applyBorder="1" applyAlignment="1">
      <alignment vertical="center" wrapText="1"/>
    </xf>
    <xf numFmtId="0" fontId="7" fillId="3" borderId="0" xfId="0" applyFont="1" applyFill="1" applyBorder="1" applyAlignment="1">
      <alignment horizontal="justify" vertical="center" wrapText="1"/>
    </xf>
    <xf numFmtId="0" fontId="10" fillId="3" borderId="2" xfId="0" applyFont="1" applyFill="1" applyBorder="1" applyAlignment="1">
      <alignment horizontal="justify" vertical="center" wrapText="1"/>
    </xf>
    <xf numFmtId="0" fontId="10" fillId="3" borderId="1" xfId="0" applyFont="1" applyFill="1" applyBorder="1" applyAlignment="1">
      <alignment horizontal="justify" vertical="center" wrapText="1"/>
    </xf>
    <xf numFmtId="14" fontId="10" fillId="3" borderId="2" xfId="0" applyNumberFormat="1" applyFont="1" applyFill="1" applyBorder="1" applyAlignment="1">
      <alignment horizontal="center" vertical="center" wrapText="1"/>
    </xf>
    <xf numFmtId="14" fontId="10" fillId="3" borderId="1"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34" fillId="3" borderId="0" xfId="0" applyFont="1" applyFill="1" applyBorder="1" applyAlignment="1">
      <alignment horizontal="center" vertical="center"/>
    </xf>
    <xf numFmtId="0" fontId="10" fillId="3" borderId="11" xfId="0" applyFont="1" applyFill="1" applyBorder="1" applyAlignment="1">
      <alignment horizontal="justify" vertical="center" wrapText="1"/>
    </xf>
    <xf numFmtId="0" fontId="10" fillId="3" borderId="8" xfId="0" applyFont="1" applyFill="1" applyBorder="1" applyAlignment="1">
      <alignment horizontal="justify" vertical="center" wrapText="1"/>
    </xf>
    <xf numFmtId="0" fontId="10" fillId="3" borderId="11" xfId="0" applyFont="1" applyFill="1" applyBorder="1" applyAlignment="1">
      <alignment horizontal="left" vertical="center" wrapText="1"/>
    </xf>
    <xf numFmtId="0" fontId="10" fillId="3" borderId="22" xfId="0" applyNumberFormat="1" applyFont="1" applyFill="1" applyBorder="1" applyAlignment="1">
      <alignment horizontal="center" vertical="center" wrapText="1"/>
    </xf>
    <xf numFmtId="0" fontId="10" fillId="3" borderId="44" xfId="0" applyNumberFormat="1" applyFont="1" applyFill="1" applyBorder="1" applyAlignment="1">
      <alignment horizontal="center" vertical="center" wrapText="1"/>
    </xf>
    <xf numFmtId="0" fontId="10" fillId="3" borderId="42"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14" fontId="10" fillId="3" borderId="11" xfId="0" applyNumberFormat="1" applyFont="1" applyFill="1" applyBorder="1" applyAlignment="1">
      <alignment horizontal="center" vertical="center" wrapText="1"/>
    </xf>
    <xf numFmtId="14" fontId="10" fillId="3" borderId="24" xfId="0" applyNumberFormat="1" applyFont="1" applyFill="1" applyBorder="1" applyAlignment="1">
      <alignment horizontal="center" vertical="center" wrapText="1"/>
    </xf>
    <xf numFmtId="14" fontId="10" fillId="3" borderId="8" xfId="0" applyNumberFormat="1" applyFont="1" applyFill="1" applyBorder="1" applyAlignment="1">
      <alignment horizontal="center" vertical="center" wrapText="1"/>
    </xf>
    <xf numFmtId="14" fontId="58" fillId="3" borderId="11" xfId="0" applyNumberFormat="1" applyFont="1" applyFill="1" applyBorder="1" applyAlignment="1">
      <alignment horizontal="justify" vertical="center" wrapText="1"/>
    </xf>
    <xf numFmtId="14" fontId="58" fillId="3" borderId="8" xfId="0" applyNumberFormat="1" applyFont="1" applyFill="1" applyBorder="1" applyAlignment="1">
      <alignment horizontal="justify" vertical="center" wrapText="1"/>
    </xf>
    <xf numFmtId="0" fontId="62" fillId="3" borderId="11" xfId="1" applyNumberFormat="1" applyFont="1" applyFill="1" applyBorder="1" applyAlignment="1" applyProtection="1">
      <alignment horizontal="center" vertical="center" wrapText="1" shrinkToFit="1"/>
    </xf>
    <xf numFmtId="0" fontId="61" fillId="0" borderId="11" xfId="0" applyFont="1" applyBorder="1" applyAlignment="1">
      <alignment horizontal="center" vertical="center" wrapText="1"/>
    </xf>
    <xf numFmtId="0" fontId="61" fillId="0" borderId="8" xfId="0" applyFont="1" applyBorder="1" applyAlignment="1">
      <alignment horizontal="center" vertical="center" wrapText="1"/>
    </xf>
    <xf numFmtId="0" fontId="61" fillId="3" borderId="11" xfId="0" applyFont="1" applyFill="1" applyBorder="1" applyAlignment="1">
      <alignment horizontal="center" vertical="center" wrapText="1"/>
    </xf>
    <xf numFmtId="0" fontId="61" fillId="3" borderId="8" xfId="0" applyFont="1" applyFill="1" applyBorder="1" applyAlignment="1">
      <alignment horizontal="center" vertical="center" wrapText="1"/>
    </xf>
    <xf numFmtId="168" fontId="10" fillId="3" borderId="2" xfId="5" quotePrefix="1" applyNumberFormat="1" applyFont="1" applyFill="1" applyBorder="1" applyAlignment="1">
      <alignment horizontal="center" vertical="center" wrapText="1"/>
    </xf>
    <xf numFmtId="0" fontId="10" fillId="3" borderId="2" xfId="0" applyFont="1" applyFill="1" applyBorder="1" applyAlignment="1">
      <alignment vertical="center" wrapText="1"/>
    </xf>
    <xf numFmtId="168" fontId="10" fillId="3" borderId="1" xfId="5" quotePrefix="1" applyNumberFormat="1" applyFont="1" applyFill="1" applyBorder="1" applyAlignment="1">
      <alignment horizontal="center" vertical="center" wrapText="1"/>
    </xf>
    <xf numFmtId="0" fontId="2" fillId="3" borderId="0" xfId="0" applyFont="1" applyFill="1" applyBorder="1" applyAlignment="1">
      <alignment horizontal="justify" vertical="center" wrapText="1"/>
    </xf>
    <xf numFmtId="0" fontId="2" fillId="3" borderId="0" xfId="0" applyFont="1" applyFill="1" applyBorder="1"/>
    <xf numFmtId="0" fontId="45" fillId="3" borderId="2" xfId="3"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5" fillId="3" borderId="5" xfId="0" applyFont="1" applyFill="1" applyBorder="1" applyAlignment="1">
      <alignment horizontal="justify" vertical="center" wrapText="1"/>
    </xf>
    <xf numFmtId="0" fontId="65" fillId="3" borderId="12" xfId="0" applyFont="1" applyFill="1" applyBorder="1" applyAlignment="1">
      <alignment horizontal="justify" vertical="center" wrapText="1"/>
    </xf>
    <xf numFmtId="0" fontId="61" fillId="3" borderId="11" xfId="0" quotePrefix="1" applyFont="1" applyFill="1" applyBorder="1" applyAlignment="1">
      <alignment horizontal="center" vertical="center" wrapText="1"/>
    </xf>
    <xf numFmtId="0" fontId="45" fillId="3" borderId="2" xfId="3" applyFont="1" applyFill="1" applyBorder="1" applyAlignment="1">
      <alignment wrapText="1"/>
    </xf>
    <xf numFmtId="0" fontId="64" fillId="0" borderId="2" xfId="3" quotePrefix="1" applyFont="1" applyBorder="1" applyAlignment="1">
      <alignment horizontal="center" vertical="center" wrapText="1"/>
    </xf>
    <xf numFmtId="0" fontId="50" fillId="0" borderId="2" xfId="3" applyFont="1" applyBorder="1" applyAlignment="1">
      <alignment horizontal="center" vertical="center" wrapText="1"/>
    </xf>
    <xf numFmtId="0" fontId="50" fillId="0" borderId="2" xfId="3" applyFont="1" applyBorder="1" applyAlignment="1">
      <alignment vertical="center" wrapText="1"/>
    </xf>
    <xf numFmtId="0" fontId="50" fillId="3" borderId="2" xfId="3" applyFont="1" applyFill="1" applyBorder="1" applyAlignment="1">
      <alignment horizontal="center" vertical="center" wrapText="1"/>
    </xf>
    <xf numFmtId="0" fontId="49" fillId="0" borderId="2" xfId="3" quotePrefix="1" applyFont="1" applyBorder="1" applyAlignment="1">
      <alignment horizontal="center" vertical="center" wrapText="1"/>
    </xf>
    <xf numFmtId="0" fontId="50" fillId="0" borderId="2" xfId="3" quotePrefix="1" applyFont="1" applyBorder="1" applyAlignment="1">
      <alignment horizontal="center" vertical="center" wrapText="1"/>
    </xf>
    <xf numFmtId="0" fontId="50" fillId="0" borderId="1" xfId="3" applyFont="1" applyBorder="1" applyAlignment="1">
      <alignment horizontal="center" vertical="center" wrapText="1"/>
    </xf>
    <xf numFmtId="0" fontId="50" fillId="0" borderId="1" xfId="3" applyFont="1" applyBorder="1" applyAlignment="1">
      <alignment vertical="center" wrapText="1"/>
    </xf>
    <xf numFmtId="0" fontId="50" fillId="3" borderId="1" xfId="3" applyFont="1" applyFill="1" applyBorder="1" applyAlignment="1">
      <alignment horizontal="center"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4" fillId="3" borderId="6" xfId="0" applyFont="1" applyFill="1" applyBorder="1" applyAlignment="1">
      <alignment horizontal="justify" vertical="center" wrapText="1"/>
    </xf>
    <xf numFmtId="0" fontId="17" fillId="3" borderId="3" xfId="0" applyFont="1" applyFill="1" applyBorder="1" applyAlignment="1">
      <alignment horizontal="center" vertical="center" wrapText="1"/>
    </xf>
    <xf numFmtId="0" fontId="61" fillId="3" borderId="48" xfId="0" quotePrefix="1" applyFont="1" applyFill="1" applyBorder="1" applyAlignment="1">
      <alignment horizontal="center" vertical="center" wrapText="1"/>
    </xf>
    <xf numFmtId="0" fontId="7" fillId="3" borderId="0" xfId="0" applyFont="1" applyFill="1" applyBorder="1" applyAlignment="1">
      <alignment horizontal="justify" vertical="center" wrapText="1"/>
    </xf>
    <xf numFmtId="0" fontId="10" fillId="3" borderId="2" xfId="0" applyFont="1" applyFill="1" applyBorder="1" applyAlignment="1">
      <alignment horizontal="justify" vertical="center" wrapText="1"/>
    </xf>
    <xf numFmtId="14" fontId="10" fillId="3" borderId="2" xfId="0" applyNumberFormat="1" applyFont="1" applyFill="1" applyBorder="1" applyAlignment="1">
      <alignment horizontal="center"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0" fontId="17" fillId="3" borderId="0" xfId="0" applyFont="1" applyFill="1" applyAlignment="1">
      <alignment horizontal="justify" vertical="center"/>
    </xf>
    <xf numFmtId="0" fontId="54" fillId="3" borderId="0" xfId="0" applyFont="1" applyFill="1" applyBorder="1"/>
    <xf numFmtId="0" fontId="17" fillId="3" borderId="2" xfId="0" applyNumberFormat="1" applyFont="1" applyFill="1" applyBorder="1" applyAlignment="1">
      <alignment horizontal="center" vertical="center" wrapText="1"/>
    </xf>
    <xf numFmtId="0" fontId="17" fillId="3" borderId="1" xfId="0" applyFont="1" applyFill="1" applyBorder="1" applyAlignment="1">
      <alignment horizontal="justify" vertical="center" wrapText="1"/>
    </xf>
    <xf numFmtId="0" fontId="17" fillId="3" borderId="1" xfId="0" applyFont="1" applyFill="1" applyBorder="1" applyAlignment="1">
      <alignment horizontal="center" vertical="center" wrapText="1"/>
    </xf>
    <xf numFmtId="0" fontId="58" fillId="3" borderId="0" xfId="0" applyFont="1" applyFill="1" applyBorder="1"/>
    <xf numFmtId="167" fontId="10" fillId="3" borderId="1" xfId="0" applyNumberFormat="1" applyFont="1" applyFill="1" applyBorder="1" applyAlignment="1">
      <alignment horizontal="center" vertical="center"/>
    </xf>
    <xf numFmtId="14" fontId="10" fillId="3" borderId="1" xfId="0" applyNumberFormat="1" applyFont="1" applyFill="1" applyBorder="1" applyAlignment="1">
      <alignment horizontal="justify" vertical="center" wrapText="1"/>
    </xf>
    <xf numFmtId="0" fontId="10" fillId="3" borderId="1" xfId="1" applyNumberFormat="1" applyFont="1" applyFill="1" applyBorder="1" applyAlignment="1" applyProtection="1">
      <alignment horizontal="center" vertical="center" wrapText="1" shrinkToFit="1"/>
    </xf>
    <xf numFmtId="0" fontId="17" fillId="11"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44" fillId="0" borderId="2" xfId="0" applyFont="1" applyBorder="1" applyAlignment="1">
      <alignment vertical="center" wrapText="1"/>
    </xf>
    <xf numFmtId="0" fontId="44" fillId="3" borderId="2" xfId="0" applyFont="1" applyFill="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3" borderId="1" xfId="0" applyFont="1" applyFill="1" applyBorder="1" applyAlignment="1">
      <alignment horizontal="center" vertical="center" wrapText="1"/>
    </xf>
    <xf numFmtId="14" fontId="10" fillId="3" borderId="2" xfId="0" applyNumberFormat="1" applyFont="1" applyFill="1" applyBorder="1" applyAlignment="1">
      <alignment horizontal="justify" vertical="center" wrapText="1"/>
    </xf>
    <xf numFmtId="0" fontId="44" fillId="0" borderId="2" xfId="0" quotePrefix="1" applyFont="1" applyBorder="1" applyAlignment="1">
      <alignment horizontal="center" vertical="center" wrapText="1"/>
    </xf>
    <xf numFmtId="167" fontId="10" fillId="3" borderId="2" xfId="0" applyNumberFormat="1" applyFont="1" applyFill="1" applyBorder="1" applyAlignment="1">
      <alignment horizontal="left" vertical="center" wrapText="1"/>
    </xf>
    <xf numFmtId="0" fontId="10" fillId="3" borderId="2" xfId="0" applyFont="1" applyFill="1" applyBorder="1" applyAlignment="1">
      <alignment horizontal="left" vertical="center" wrapText="1"/>
    </xf>
    <xf numFmtId="14" fontId="62" fillId="3" borderId="1" xfId="1" quotePrefix="1" applyNumberFormat="1" applyFont="1" applyFill="1" applyBorder="1" applyAlignment="1" applyProtection="1">
      <alignment horizontal="center" vertical="center" wrapText="1"/>
    </xf>
    <xf numFmtId="168" fontId="10" fillId="3" borderId="1" xfId="7" quotePrefix="1" applyNumberFormat="1" applyFont="1" applyFill="1" applyBorder="1" applyAlignment="1">
      <alignment horizontal="center" vertical="center" wrapText="1"/>
    </xf>
    <xf numFmtId="0" fontId="67" fillId="3" borderId="4" xfId="0" applyNumberFormat="1" applyFont="1" applyFill="1" applyBorder="1" applyAlignment="1">
      <alignment horizontal="center" vertical="center" wrapText="1"/>
    </xf>
    <xf numFmtId="0" fontId="67" fillId="3" borderId="3" xfId="0" applyNumberFormat="1"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 xfId="0" applyFont="1" applyFill="1" applyBorder="1" applyAlignment="1">
      <alignment horizontal="justify" vertical="center" wrapText="1"/>
    </xf>
    <xf numFmtId="168" fontId="10" fillId="3" borderId="2" xfId="7" quotePrefix="1" applyNumberFormat="1" applyFont="1" applyFill="1" applyBorder="1" applyAlignment="1">
      <alignment horizontal="center" vertical="center" wrapText="1"/>
    </xf>
    <xf numFmtId="14" fontId="58" fillId="3"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center" vertical="center" wrapText="1"/>
    </xf>
    <xf numFmtId="0" fontId="23" fillId="3" borderId="0" xfId="0" applyFont="1" applyFill="1" applyBorder="1"/>
    <xf numFmtId="0" fontId="39" fillId="3" borderId="23" xfId="0" applyFont="1" applyFill="1" applyBorder="1" applyAlignment="1">
      <alignment horizontal="center" vertical="center" wrapText="1"/>
    </xf>
    <xf numFmtId="0" fontId="39" fillId="3" borderId="0" xfId="0" applyFont="1" applyFill="1" applyBorder="1" applyAlignment="1">
      <alignment horizontal="justify" vertical="center" wrapText="1"/>
    </xf>
    <xf numFmtId="0" fontId="70" fillId="3" borderId="0" xfId="0" applyNumberFormat="1" applyFont="1" applyFill="1" applyBorder="1" applyAlignment="1">
      <alignment horizontal="center" vertical="center" wrapText="1"/>
    </xf>
    <xf numFmtId="0" fontId="40" fillId="3" borderId="0" xfId="0" applyFont="1" applyFill="1" applyBorder="1" applyAlignment="1">
      <alignment horizontal="justify" vertical="center" wrapText="1"/>
    </xf>
    <xf numFmtId="0" fontId="71" fillId="3" borderId="0" xfId="0" applyFont="1" applyFill="1" applyBorder="1" applyAlignment="1">
      <alignment horizontal="justify" vertical="center" wrapText="1"/>
    </xf>
    <xf numFmtId="167" fontId="70" fillId="3" borderId="0" xfId="0" applyNumberFormat="1" applyFont="1" applyFill="1" applyBorder="1" applyAlignment="1">
      <alignment horizontal="center" vertical="center"/>
    </xf>
    <xf numFmtId="14" fontId="41" fillId="3" borderId="0" xfId="0" applyNumberFormat="1" applyFont="1" applyFill="1" applyBorder="1" applyAlignment="1">
      <alignment horizontal="center" vertical="center" wrapText="1"/>
    </xf>
    <xf numFmtId="14" fontId="43" fillId="3" borderId="0" xfId="0" applyNumberFormat="1" applyFont="1" applyFill="1" applyBorder="1" applyAlignment="1">
      <alignment horizontal="justify" vertical="center" wrapText="1"/>
    </xf>
    <xf numFmtId="0" fontId="59" fillId="3" borderId="0" xfId="1" applyNumberFormat="1" applyFont="1" applyFill="1" applyBorder="1" applyAlignment="1" applyProtection="1">
      <alignment horizontal="center" vertical="center" wrapText="1" shrinkToFit="1"/>
    </xf>
    <xf numFmtId="0" fontId="34" fillId="0" borderId="2" xfId="0" applyFont="1" applyBorder="1" applyAlignment="1">
      <alignment horizontal="center"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10" fillId="3" borderId="2" xfId="0" applyFont="1" applyFill="1" applyBorder="1" applyAlignment="1">
      <alignment horizontal="justify" vertical="center" wrapText="1"/>
    </xf>
    <xf numFmtId="0" fontId="10" fillId="3" borderId="1" xfId="0" applyFont="1" applyFill="1" applyBorder="1" applyAlignment="1">
      <alignment horizontal="justify" vertical="center" wrapText="1"/>
    </xf>
    <xf numFmtId="0" fontId="39" fillId="3" borderId="5" xfId="0" applyFont="1" applyFill="1" applyBorder="1" applyAlignment="1">
      <alignment horizontal="justify" vertical="center" wrapText="1"/>
    </xf>
    <xf numFmtId="0" fontId="67" fillId="3" borderId="2" xfId="0" quotePrefix="1" applyFont="1" applyFill="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vertical="center" wrapText="1"/>
    </xf>
    <xf numFmtId="0" fontId="39" fillId="3" borderId="2"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37" fillId="12" borderId="3" xfId="0" applyFont="1" applyFill="1" applyBorder="1" applyAlignment="1">
      <alignment horizontal="center" vertical="center" wrapText="1"/>
    </xf>
    <xf numFmtId="168" fontId="17" fillId="3" borderId="1" xfId="9" quotePrefix="1" applyNumberFormat="1" applyFont="1" applyFill="1" applyBorder="1" applyAlignment="1">
      <alignment horizontal="center" vertical="center" wrapText="1"/>
    </xf>
    <xf numFmtId="14" fontId="10" fillId="3" borderId="1" xfId="0" quotePrefix="1" applyNumberFormat="1" applyFont="1" applyFill="1" applyBorder="1" applyAlignment="1">
      <alignment horizontal="justify" vertical="center" wrapText="1"/>
    </xf>
    <xf numFmtId="0" fontId="29" fillId="3" borderId="0" xfId="0" applyNumberFormat="1" applyFont="1" applyFill="1" applyBorder="1" applyAlignment="1">
      <alignment horizontal="justify" vertical="center" wrapText="1"/>
    </xf>
    <xf numFmtId="0" fontId="1" fillId="3" borderId="0" xfId="0" applyFont="1" applyFill="1" applyBorder="1" applyAlignment="1">
      <alignment horizontal="justify" vertical="center" wrapText="1"/>
    </xf>
    <xf numFmtId="170" fontId="19" fillId="3" borderId="0" xfId="0" applyNumberFormat="1" applyFont="1" applyFill="1" applyBorder="1" applyAlignment="1">
      <alignment horizontal="center" vertical="center"/>
    </xf>
    <xf numFmtId="0" fontId="1" fillId="3" borderId="0" xfId="0" applyFont="1" applyFill="1" applyBorder="1"/>
    <xf numFmtId="0" fontId="58" fillId="3" borderId="2" xfId="0" applyFont="1" applyFill="1" applyBorder="1" applyAlignment="1">
      <alignment horizontal="center" vertical="center"/>
    </xf>
    <xf numFmtId="0" fontId="58" fillId="3" borderId="2" xfId="1" applyNumberFormat="1" applyFont="1" applyFill="1" applyBorder="1" applyAlignment="1" applyProtection="1">
      <alignment horizontal="center" vertical="center" wrapText="1" shrinkToFit="1"/>
    </xf>
    <xf numFmtId="0" fontId="72" fillId="12" borderId="2" xfId="0" applyFont="1" applyFill="1" applyBorder="1" applyAlignment="1">
      <alignment horizontal="center" vertical="center" wrapText="1"/>
    </xf>
    <xf numFmtId="168" fontId="17" fillId="3" borderId="2" xfId="9" quotePrefix="1" applyNumberFormat="1" applyFont="1" applyFill="1" applyBorder="1" applyAlignment="1">
      <alignment horizontal="center" vertical="center" wrapText="1"/>
    </xf>
    <xf numFmtId="0" fontId="34" fillId="0" borderId="2" xfId="0" applyFont="1" applyBorder="1" applyAlignment="1">
      <alignment vertical="center" wrapText="1"/>
    </xf>
    <xf numFmtId="0" fontId="34" fillId="3" borderId="2" xfId="0" applyFont="1" applyFill="1" applyBorder="1" applyAlignment="1">
      <alignment horizontal="center" vertical="center" wrapText="1"/>
    </xf>
    <xf numFmtId="0" fontId="34" fillId="3" borderId="5" xfId="0" applyFont="1" applyFill="1" applyBorder="1" applyAlignment="1">
      <alignment horizontal="justify" vertical="center" wrapText="1"/>
    </xf>
    <xf numFmtId="0" fontId="30" fillId="3" borderId="0" xfId="0" applyFont="1" applyFill="1" applyBorder="1" applyAlignment="1">
      <alignment horizontal="center" vertical="center" wrapText="1"/>
    </xf>
    <xf numFmtId="0" fontId="34" fillId="3" borderId="0" xfId="0" applyFont="1" applyFill="1" applyBorder="1" applyAlignment="1">
      <alignment horizontal="center" vertical="center"/>
    </xf>
    <xf numFmtId="14" fontId="10" fillId="3" borderId="2" xfId="0" applyNumberFormat="1" applyFont="1" applyFill="1" applyBorder="1" applyAlignment="1">
      <alignment horizontal="center" vertical="center" wrapText="1"/>
    </xf>
    <xf numFmtId="0" fontId="73" fillId="3" borderId="0" xfId="0" applyNumberFormat="1" applyFont="1" applyFill="1" applyBorder="1" applyAlignment="1">
      <alignment horizontal="left" vertical="center" wrapText="1"/>
    </xf>
    <xf numFmtId="14" fontId="62" fillId="3" borderId="2" xfId="1" quotePrefix="1" applyNumberFormat="1" applyFont="1" applyFill="1" applyBorder="1" applyAlignment="1" applyProtection="1">
      <alignment horizontal="center" vertical="center" wrapText="1"/>
    </xf>
    <xf numFmtId="0" fontId="73" fillId="3" borderId="0" xfId="0" applyNumberFormat="1" applyFont="1" applyFill="1" applyBorder="1" applyAlignment="1">
      <alignment horizontal="center" vertical="center" wrapText="1"/>
    </xf>
    <xf numFmtId="0" fontId="67" fillId="0" borderId="2" xfId="0" applyFont="1" applyBorder="1" applyAlignment="1">
      <alignment vertical="center" wrapText="1"/>
    </xf>
    <xf numFmtId="0" fontId="67" fillId="3" borderId="2" xfId="0" applyFont="1" applyFill="1" applyBorder="1" applyAlignment="1">
      <alignment horizontal="center" vertical="center" wrapText="1"/>
    </xf>
    <xf numFmtId="0" fontId="67" fillId="3" borderId="2" xfId="1" applyNumberFormat="1" applyFont="1" applyFill="1" applyBorder="1" applyAlignment="1" applyProtection="1">
      <alignment horizontal="center" vertical="center" wrapText="1" shrinkToFit="1"/>
    </xf>
    <xf numFmtId="167" fontId="58" fillId="3" borderId="2" xfId="0" applyNumberFormat="1" applyFont="1" applyFill="1" applyBorder="1" applyAlignment="1">
      <alignment horizontal="justify" vertical="center"/>
    </xf>
    <xf numFmtId="0" fontId="34" fillId="0" borderId="0" xfId="0" applyFont="1" applyFill="1" applyBorder="1" applyAlignment="1">
      <alignment horizontal="center" vertical="center"/>
    </xf>
    <xf numFmtId="0" fontId="30" fillId="3" borderId="0" xfId="0" applyFont="1" applyFill="1" applyBorder="1" applyAlignment="1">
      <alignment horizontal="center" vertical="center" wrapText="1"/>
    </xf>
    <xf numFmtId="0" fontId="10" fillId="3" borderId="2" xfId="0" applyNumberFormat="1" applyFont="1" applyFill="1" applyBorder="1" applyAlignment="1">
      <alignment horizontal="center" vertical="center" wrapText="1"/>
    </xf>
    <xf numFmtId="0" fontId="73" fillId="3" borderId="0" xfId="0" applyNumberFormat="1" applyFont="1" applyFill="1" applyBorder="1" applyAlignment="1">
      <alignment horizontal="center" vertical="center" wrapText="1"/>
    </xf>
    <xf numFmtId="167" fontId="58" fillId="3" borderId="2" xfId="0" applyNumberFormat="1" applyFont="1" applyFill="1" applyBorder="1" applyAlignment="1">
      <alignment horizontal="center" vertical="center"/>
    </xf>
    <xf numFmtId="0" fontId="47" fillId="3" borderId="5" xfId="0" applyFont="1" applyFill="1" applyBorder="1" applyAlignment="1">
      <alignment horizontal="justify"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58" fillId="3" borderId="2" xfId="0" applyFont="1" applyFill="1" applyBorder="1" applyAlignment="1">
      <alignment horizontal="justify" vertical="center" wrapText="1"/>
    </xf>
    <xf numFmtId="14" fontId="58" fillId="3" borderId="2" xfId="0" applyNumberFormat="1" applyFont="1" applyFill="1" applyBorder="1" applyAlignment="1">
      <alignment horizontal="center" vertical="center" wrapText="1"/>
    </xf>
    <xf numFmtId="14" fontId="58" fillId="3" borderId="2" xfId="0" applyNumberFormat="1" applyFont="1" applyFill="1" applyBorder="1" applyAlignment="1">
      <alignment horizontal="justify" vertical="center" wrapText="1"/>
    </xf>
    <xf numFmtId="0" fontId="74" fillId="12" borderId="2" xfId="0" applyFont="1" applyFill="1" applyBorder="1" applyAlignment="1">
      <alignment horizontal="center" vertical="center" wrapText="1"/>
    </xf>
    <xf numFmtId="0" fontId="39" fillId="0" borderId="2" xfId="0" quotePrefix="1" applyFont="1" applyBorder="1" applyAlignment="1">
      <alignment horizontal="center" vertical="center" wrapText="1"/>
    </xf>
    <xf numFmtId="0" fontId="67" fillId="3" borderId="0" xfId="0" applyFont="1" applyFill="1" applyAlignment="1">
      <alignment horizontal="center" vertical="center" wrapText="1"/>
    </xf>
    <xf numFmtId="0" fontId="36" fillId="12" borderId="4" xfId="0" applyNumberFormat="1" applyFont="1" applyFill="1" applyBorder="1" applyAlignment="1">
      <alignment horizontal="center" vertical="center" wrapText="1"/>
    </xf>
    <xf numFmtId="0" fontId="34" fillId="0" borderId="1" xfId="0" applyFont="1" applyBorder="1" applyAlignment="1">
      <alignment horizontal="center" vertical="center" wrapText="1"/>
    </xf>
    <xf numFmtId="0" fontId="34" fillId="3" borderId="1" xfId="0" applyFont="1" applyFill="1" applyBorder="1" applyAlignment="1">
      <alignment horizontal="center" vertical="center" wrapText="1"/>
    </xf>
    <xf numFmtId="0" fontId="34" fillId="3" borderId="28" xfId="0" applyFont="1" applyFill="1" applyBorder="1" applyAlignment="1">
      <alignment horizontal="justify" vertical="center" wrapText="1"/>
    </xf>
    <xf numFmtId="0" fontId="58" fillId="3" borderId="2" xfId="0" applyNumberFormat="1" applyFont="1" applyFill="1" applyBorder="1" applyAlignment="1">
      <alignment horizontal="center" vertical="center" wrapText="1"/>
    </xf>
    <xf numFmtId="0" fontId="43" fillId="3" borderId="2" xfId="0" applyNumberFormat="1" applyFont="1" applyFill="1" applyBorder="1" applyAlignment="1">
      <alignment horizontal="center" vertical="center" wrapText="1"/>
    </xf>
    <xf numFmtId="0" fontId="36" fillId="12" borderId="3" xfId="0" applyNumberFormat="1" applyFont="1" applyFill="1" applyBorder="1" applyAlignment="1">
      <alignment horizontal="center" vertical="center" wrapText="1"/>
    </xf>
    <xf numFmtId="0" fontId="43" fillId="3"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vertical="center" wrapText="1"/>
    </xf>
    <xf numFmtId="0" fontId="39" fillId="3" borderId="1" xfId="0" applyFont="1" applyFill="1" applyBorder="1" applyAlignment="1">
      <alignment horizontal="center" vertical="center" wrapText="1"/>
    </xf>
    <xf numFmtId="0" fontId="62" fillId="0" borderId="1" xfId="1" applyFont="1" applyBorder="1" applyAlignment="1" applyProtection="1">
      <alignment horizontal="center" vertical="center"/>
    </xf>
    <xf numFmtId="0" fontId="58" fillId="3" borderId="2" xfId="0" applyFont="1" applyFill="1" applyBorder="1" applyAlignment="1">
      <alignment horizontal="left" vertical="center" wrapText="1"/>
    </xf>
    <xf numFmtId="0" fontId="58" fillId="3" borderId="1" xfId="0" applyFont="1" applyFill="1" applyBorder="1" applyAlignment="1">
      <alignment horizontal="justify" vertical="center" wrapText="1"/>
    </xf>
    <xf numFmtId="167" fontId="58" fillId="3" borderId="1" xfId="0" applyNumberFormat="1" applyFont="1" applyFill="1" applyBorder="1" applyAlignment="1">
      <alignment horizontal="center" vertical="center"/>
    </xf>
    <xf numFmtId="14" fontId="58" fillId="3" borderId="1" xfId="0" applyNumberFormat="1" applyFont="1" applyFill="1" applyBorder="1" applyAlignment="1">
      <alignment horizontal="center" vertical="center" wrapText="1"/>
    </xf>
    <xf numFmtId="14" fontId="58" fillId="3" borderId="1" xfId="0" applyNumberFormat="1" applyFont="1" applyFill="1" applyBorder="1" applyAlignment="1">
      <alignment horizontal="justify" vertical="center" wrapText="1"/>
    </xf>
    <xf numFmtId="0" fontId="39" fillId="0" borderId="2" xfId="0" quotePrefix="1" applyFont="1" applyBorder="1" applyAlignment="1">
      <alignment horizontal="center" vertical="center" wrapText="1"/>
    </xf>
    <xf numFmtId="0" fontId="44" fillId="13" borderId="2" xfId="0" applyFont="1" applyFill="1" applyBorder="1" applyAlignment="1">
      <alignment horizontal="center" vertical="center" wrapText="1"/>
    </xf>
    <xf numFmtId="0" fontId="44" fillId="13" borderId="2" xfId="0" applyFont="1" applyFill="1" applyBorder="1" applyAlignment="1">
      <alignment vertical="center" wrapText="1"/>
    </xf>
    <xf numFmtId="0" fontId="39" fillId="3" borderId="2" xfId="0" applyFont="1" applyFill="1" applyBorder="1" applyAlignment="1">
      <alignment vertical="center" wrapText="1"/>
    </xf>
    <xf numFmtId="0" fontId="24" fillId="3" borderId="0" xfId="3" applyFont="1" applyFill="1" applyBorder="1" applyAlignment="1">
      <alignment horizontal="center" vertical="center"/>
    </xf>
    <xf numFmtId="0" fontId="24" fillId="3" borderId="0" xfId="3" applyFont="1" applyFill="1" applyBorder="1" applyAlignment="1">
      <alignment horizontal="center" vertical="center" wrapText="1"/>
    </xf>
    <xf numFmtId="0" fontId="24" fillId="3" borderId="0" xfId="3" applyFont="1" applyFill="1" applyBorder="1"/>
    <xf numFmtId="0" fontId="24" fillId="3" borderId="0" xfId="3" applyFont="1" applyFill="1" applyBorder="1" applyAlignment="1">
      <alignment horizontal="justify" vertical="center"/>
    </xf>
    <xf numFmtId="0" fontId="76" fillId="3" borderId="0" xfId="3" applyFont="1" applyFill="1" applyBorder="1" applyAlignment="1">
      <alignment horizontal="center" vertical="center" wrapText="1"/>
    </xf>
    <xf numFmtId="0" fontId="31" fillId="3" borderId="0" xfId="3" applyFont="1" applyFill="1" applyBorder="1" applyAlignment="1">
      <alignment horizontal="center" vertical="center" wrapText="1"/>
    </xf>
    <xf numFmtId="0" fontId="31" fillId="3" borderId="0" xfId="3" applyFont="1" applyFill="1" applyBorder="1" applyAlignment="1">
      <alignment horizontal="justify" vertical="center" wrapText="1"/>
    </xf>
    <xf numFmtId="0" fontId="24" fillId="3" borderId="0" xfId="3" applyFont="1" applyFill="1" applyBorder="1" applyAlignment="1">
      <alignment horizontal="justify" vertical="center" wrapText="1"/>
    </xf>
    <xf numFmtId="0" fontId="78" fillId="3" borderId="0" xfId="3" applyFont="1" applyFill="1"/>
    <xf numFmtId="0" fontId="24" fillId="0" borderId="0" xfId="3" applyFont="1" applyFill="1" applyBorder="1"/>
    <xf numFmtId="0" fontId="31" fillId="0" borderId="2" xfId="3" applyFont="1" applyBorder="1" applyAlignment="1">
      <alignment horizontal="center" vertical="center" wrapText="1"/>
    </xf>
    <xf numFmtId="0" fontId="31" fillId="0" borderId="2" xfId="3" applyFont="1" applyBorder="1" applyAlignment="1">
      <alignment vertical="center" wrapText="1"/>
    </xf>
    <xf numFmtId="0" fontId="31" fillId="3" borderId="2" xfId="3" applyFont="1" applyFill="1" applyBorder="1" applyAlignment="1">
      <alignment horizontal="center" vertical="center" wrapText="1"/>
    </xf>
    <xf numFmtId="0" fontId="77" fillId="3" borderId="2" xfId="1" applyNumberFormat="1" applyFont="1" applyFill="1" applyBorder="1" applyAlignment="1" applyProtection="1">
      <alignment horizontal="center" vertical="center" wrapText="1" shrinkToFit="1"/>
    </xf>
    <xf numFmtId="0" fontId="80" fillId="3" borderId="5" xfId="3" applyFont="1" applyFill="1" applyBorder="1" applyAlignment="1">
      <alignment horizontal="justify" vertical="center" wrapText="1"/>
    </xf>
    <xf numFmtId="0" fontId="76" fillId="3" borderId="0" xfId="3" applyNumberFormat="1" applyFont="1" applyFill="1" applyBorder="1" applyAlignment="1">
      <alignment horizontal="center" vertical="center" wrapText="1"/>
    </xf>
    <xf numFmtId="0" fontId="78" fillId="3" borderId="0" xfId="3" applyFont="1" applyFill="1" applyAlignment="1">
      <alignment horizontal="center" vertical="center" wrapText="1"/>
    </xf>
    <xf numFmtId="0" fontId="77" fillId="3" borderId="2" xfId="3" applyFont="1" applyFill="1" applyBorder="1" applyAlignment="1">
      <alignment horizontal="justify" vertical="center" wrapText="1"/>
    </xf>
    <xf numFmtId="0" fontId="77" fillId="3" borderId="2" xfId="3" applyNumberFormat="1" applyFont="1" applyFill="1" applyBorder="1" applyAlignment="1">
      <alignment horizontal="center" vertical="center" wrapText="1"/>
    </xf>
    <xf numFmtId="0" fontId="72" fillId="12" borderId="3" xfId="3" applyFont="1" applyFill="1" applyBorder="1" applyAlignment="1">
      <alignment horizontal="center" vertical="center" wrapText="1"/>
    </xf>
    <xf numFmtId="168" fontId="78" fillId="3" borderId="1" xfId="2" quotePrefix="1" applyNumberFormat="1" applyFont="1" applyFill="1" applyBorder="1" applyAlignment="1">
      <alignment horizontal="center" vertical="center" wrapText="1"/>
    </xf>
    <xf numFmtId="0" fontId="31" fillId="3" borderId="0" xfId="3" applyNumberFormat="1" applyFont="1" applyFill="1" applyBorder="1" applyAlignment="1">
      <alignment horizontal="center" vertical="center" wrapText="1"/>
    </xf>
    <xf numFmtId="0" fontId="31" fillId="3" borderId="0" xfId="3" applyNumberFormat="1" applyFont="1" applyFill="1" applyBorder="1" applyAlignment="1">
      <alignment horizontal="justify" vertical="center" wrapText="1"/>
    </xf>
    <xf numFmtId="170" fontId="31" fillId="3" borderId="0" xfId="3" applyNumberFormat="1" applyFont="1" applyFill="1" applyBorder="1" applyAlignment="1">
      <alignment horizontal="center" vertical="center"/>
    </xf>
    <xf numFmtId="170" fontId="81" fillId="3" borderId="0" xfId="3" applyNumberFormat="1" applyFont="1" applyFill="1" applyBorder="1" applyAlignment="1">
      <alignment horizontal="center" vertical="center"/>
    </xf>
    <xf numFmtId="0" fontId="31" fillId="3" borderId="0" xfId="3" applyFont="1" applyFill="1" applyBorder="1"/>
    <xf numFmtId="0" fontId="31" fillId="3" borderId="0" xfId="3" applyFont="1" applyFill="1" applyBorder="1" applyAlignment="1">
      <alignment horizontal="center" vertical="center"/>
    </xf>
    <xf numFmtId="0" fontId="31" fillId="3" borderId="0" xfId="3" applyFont="1" applyFill="1" applyBorder="1" applyAlignment="1">
      <alignment horizontal="justify" vertical="center"/>
    </xf>
    <xf numFmtId="0" fontId="24" fillId="3" borderId="0" xfId="3" applyNumberFormat="1" applyFont="1" applyFill="1" applyBorder="1" applyAlignment="1">
      <alignment horizontal="justify" vertical="center" wrapText="1"/>
    </xf>
    <xf numFmtId="167" fontId="31" fillId="3" borderId="0" xfId="3" applyNumberFormat="1" applyFont="1" applyFill="1" applyBorder="1" applyAlignment="1">
      <alignment horizontal="center" vertical="center"/>
    </xf>
    <xf numFmtId="14" fontId="31" fillId="3" borderId="0" xfId="3" applyNumberFormat="1" applyFont="1" applyFill="1" applyBorder="1" applyAlignment="1">
      <alignment horizontal="center" vertical="center" wrapText="1"/>
    </xf>
    <xf numFmtId="0" fontId="81" fillId="3" borderId="0" xfId="3" applyNumberFormat="1" applyFont="1" applyFill="1" applyBorder="1" applyAlignment="1">
      <alignment horizontal="center" vertical="center"/>
    </xf>
    <xf numFmtId="0" fontId="76" fillId="3" borderId="0" xfId="3" applyFont="1" applyFill="1" applyBorder="1" applyAlignment="1">
      <alignment horizontal="center" vertical="center"/>
    </xf>
    <xf numFmtId="0" fontId="31" fillId="3" borderId="0" xfId="3" applyFont="1" applyFill="1" applyBorder="1" applyAlignment="1">
      <alignment horizontal="center"/>
    </xf>
    <xf numFmtId="0" fontId="24" fillId="0" borderId="0" xfId="3" applyFont="1" applyFill="1" applyBorder="1" applyAlignment="1">
      <alignment horizontal="center" vertical="center"/>
    </xf>
    <xf numFmtId="0" fontId="24" fillId="0" borderId="0" xfId="3" applyFont="1" applyFill="1" applyBorder="1" applyAlignment="1">
      <alignment horizontal="justify" vertical="center"/>
    </xf>
    <xf numFmtId="167" fontId="24" fillId="3" borderId="0" xfId="3" applyNumberFormat="1" applyFont="1" applyFill="1" applyBorder="1" applyAlignment="1">
      <alignment horizontal="center" vertical="center"/>
    </xf>
    <xf numFmtId="167" fontId="24" fillId="3" borderId="0" xfId="3" applyNumberFormat="1" applyFont="1" applyFill="1" applyBorder="1" applyAlignment="1">
      <alignment horizontal="center"/>
    </xf>
    <xf numFmtId="0" fontId="24" fillId="0" borderId="0" xfId="3" applyFont="1" applyFill="1" applyBorder="1" applyAlignment="1">
      <alignment horizontal="justify" vertical="center" wrapText="1"/>
    </xf>
    <xf numFmtId="0" fontId="31" fillId="0" borderId="0" xfId="3" applyFont="1" applyFill="1" applyBorder="1" applyAlignment="1">
      <alignment horizontal="center"/>
    </xf>
    <xf numFmtId="167" fontId="24" fillId="0" borderId="0" xfId="3" applyNumberFormat="1" applyFont="1" applyFill="1" applyBorder="1" applyAlignment="1">
      <alignment horizontal="center"/>
    </xf>
    <xf numFmtId="167" fontId="24" fillId="0" borderId="0" xfId="3" applyNumberFormat="1" applyFont="1" applyFill="1" applyBorder="1" applyAlignment="1">
      <alignment horizontal="center" vertical="center"/>
    </xf>
    <xf numFmtId="0" fontId="31" fillId="0" borderId="1" xfId="3" applyFont="1" applyBorder="1" applyAlignment="1">
      <alignment horizontal="center" vertical="center" wrapText="1"/>
    </xf>
    <xf numFmtId="0" fontId="31" fillId="0" borderId="1" xfId="3" applyFont="1" applyBorder="1" applyAlignment="1">
      <alignment vertical="center" wrapText="1"/>
    </xf>
    <xf numFmtId="0" fontId="31" fillId="3" borderId="1" xfId="3" applyFont="1" applyFill="1" applyBorder="1" applyAlignment="1">
      <alignment horizontal="center" vertical="center" wrapText="1"/>
    </xf>
    <xf numFmtId="14" fontId="8" fillId="3" borderId="7" xfId="3" applyNumberFormat="1" applyFont="1" applyFill="1" applyBorder="1" applyAlignment="1">
      <alignment horizontal="center" vertical="center"/>
    </xf>
    <xf numFmtId="0" fontId="8" fillId="3" borderId="7" xfId="3" applyNumberFormat="1" applyFont="1" applyFill="1" applyBorder="1" applyAlignment="1">
      <alignment horizontal="center" vertical="center"/>
    </xf>
    <xf numFmtId="0" fontId="83" fillId="0" borderId="7" xfId="1" applyFont="1" applyBorder="1" applyAlignment="1" applyProtection="1">
      <alignment horizontal="center" vertical="center"/>
    </xf>
    <xf numFmtId="0" fontId="8" fillId="3" borderId="7" xfId="3" applyFont="1" applyFill="1" applyBorder="1" applyAlignment="1">
      <alignment horizontal="center" vertical="center"/>
    </xf>
    <xf numFmtId="0" fontId="8" fillId="3" borderId="7" xfId="3" applyFont="1" applyFill="1" applyBorder="1"/>
    <xf numFmtId="0" fontId="8" fillId="3" borderId="7" xfId="3" applyFont="1" applyFill="1" applyBorder="1" applyAlignment="1">
      <alignment horizontal="justify" vertical="center"/>
    </xf>
    <xf numFmtId="0" fontId="78" fillId="3" borderId="2" xfId="3" applyFont="1" applyFill="1" applyBorder="1" applyAlignment="1">
      <alignment horizontal="center" vertical="center" wrapText="1"/>
    </xf>
    <xf numFmtId="168" fontId="78" fillId="3" borderId="2" xfId="2" quotePrefix="1" applyNumberFormat="1" applyFont="1" applyFill="1" applyBorder="1" applyAlignment="1">
      <alignment horizontal="center" vertical="center" wrapText="1"/>
    </xf>
    <xf numFmtId="14" fontId="77" fillId="3" borderId="2" xfId="3" applyNumberFormat="1" applyFont="1" applyFill="1" applyBorder="1" applyAlignment="1">
      <alignment horizontal="center" vertical="center" wrapText="1"/>
    </xf>
    <xf numFmtId="14" fontId="77" fillId="3" borderId="2" xfId="3" quotePrefix="1" applyNumberFormat="1" applyFont="1" applyFill="1" applyBorder="1" applyAlignment="1">
      <alignment horizontal="justify" vertical="center" wrapText="1"/>
    </xf>
    <xf numFmtId="14" fontId="77" fillId="3" borderId="2" xfId="1" quotePrefix="1" applyNumberFormat="1" applyFont="1" applyFill="1" applyBorder="1" applyAlignment="1" applyProtection="1">
      <alignment horizontal="center" vertical="center" wrapText="1"/>
    </xf>
    <xf numFmtId="0" fontId="80" fillId="3" borderId="6" xfId="3" applyFont="1" applyFill="1" applyBorder="1" applyAlignment="1">
      <alignment horizontal="justify" vertical="center" wrapText="1"/>
    </xf>
    <xf numFmtId="0" fontId="65" fillId="3" borderId="27" xfId="0" applyFont="1" applyFill="1" applyBorder="1" applyAlignment="1">
      <alignment horizontal="justify" vertical="center" wrapText="1"/>
    </xf>
    <xf numFmtId="0" fontId="72" fillId="12" borderId="4" xfId="3" applyFont="1" applyFill="1" applyBorder="1" applyAlignment="1">
      <alignment horizontal="center" vertical="center" wrapText="1"/>
    </xf>
    <xf numFmtId="0" fontId="78" fillId="3" borderId="44" xfId="0" applyFont="1" applyFill="1" applyBorder="1" applyAlignment="1">
      <alignment horizontal="center" vertical="center" wrapText="1"/>
    </xf>
    <xf numFmtId="0" fontId="77" fillId="3" borderId="11" xfId="0" applyFont="1" applyFill="1" applyBorder="1" applyAlignment="1">
      <alignment horizontal="justify" vertical="center" wrapText="1"/>
    </xf>
    <xf numFmtId="168" fontId="78" fillId="3" borderId="11" xfId="2" quotePrefix="1" applyNumberFormat="1" applyFont="1" applyFill="1" applyBorder="1" applyAlignment="1">
      <alignment horizontal="center" vertical="center" wrapText="1"/>
    </xf>
    <xf numFmtId="0" fontId="78" fillId="3" borderId="53" xfId="0" applyFont="1" applyFill="1" applyBorder="1" applyAlignment="1">
      <alignment horizontal="center" vertical="center" wrapText="1"/>
    </xf>
    <xf numFmtId="0" fontId="77" fillId="3" borderId="1" xfId="0" applyFont="1" applyFill="1" applyBorder="1" applyAlignment="1">
      <alignment horizontal="justify" vertical="center" wrapText="1"/>
    </xf>
    <xf numFmtId="0" fontId="47" fillId="3" borderId="6" xfId="0" applyFont="1" applyFill="1" applyBorder="1" applyAlignment="1">
      <alignment horizontal="justify" vertical="center" wrapText="1"/>
    </xf>
    <xf numFmtId="0" fontId="8" fillId="3" borderId="7" xfId="3" applyFont="1" applyFill="1" applyBorder="1" applyAlignment="1">
      <alignment horizontal="justify" vertical="center" wrapText="1"/>
    </xf>
    <xf numFmtId="0" fontId="77" fillId="3" borderId="1" xfId="0" applyNumberFormat="1" applyFont="1" applyFill="1" applyBorder="1" applyAlignment="1">
      <alignment horizontal="center" vertical="center" wrapText="1"/>
    </xf>
    <xf numFmtId="14" fontId="77" fillId="3" borderId="1" xfId="0" applyNumberFormat="1" applyFont="1" applyFill="1" applyBorder="1" applyAlignment="1">
      <alignment horizontal="center" vertical="center" wrapText="1"/>
    </xf>
    <xf numFmtId="14" fontId="77" fillId="3" borderId="1" xfId="0" quotePrefix="1" applyNumberFormat="1" applyFont="1" applyFill="1" applyBorder="1" applyAlignment="1">
      <alignment horizontal="justify" vertical="center" wrapText="1"/>
    </xf>
    <xf numFmtId="0" fontId="78" fillId="3" borderId="1" xfId="3" applyFont="1" applyFill="1" applyBorder="1" applyAlignment="1">
      <alignment horizontal="center" vertical="center" wrapText="1"/>
    </xf>
    <xf numFmtId="0" fontId="74" fillId="12" borderId="2" xfId="3" applyFont="1" applyFill="1" applyBorder="1" applyAlignment="1">
      <alignment horizontal="center" vertical="center" wrapText="1"/>
    </xf>
    <xf numFmtId="0" fontId="77" fillId="3" borderId="11" xfId="0" applyNumberFormat="1" applyFont="1" applyFill="1" applyBorder="1" applyAlignment="1">
      <alignment horizontal="center" vertical="center" wrapText="1"/>
    </xf>
    <xf numFmtId="172" fontId="77" fillId="3" borderId="11" xfId="0" applyNumberFormat="1" applyFont="1" applyFill="1" applyBorder="1" applyAlignment="1">
      <alignment horizontal="center" vertical="center" wrapText="1"/>
    </xf>
    <xf numFmtId="14" fontId="77" fillId="3" borderId="11" xfId="0" quotePrefix="1" applyNumberFormat="1" applyFont="1" applyFill="1" applyBorder="1" applyAlignment="1">
      <alignment horizontal="justify" vertical="center" wrapText="1"/>
    </xf>
    <xf numFmtId="172" fontId="77" fillId="3" borderId="1" xfId="0" applyNumberFormat="1" applyFont="1" applyFill="1" applyBorder="1" applyAlignment="1">
      <alignment horizontal="center" vertical="center" wrapText="1"/>
    </xf>
    <xf numFmtId="14" fontId="62" fillId="3" borderId="11" xfId="1" quotePrefix="1" applyNumberFormat="1" applyFont="1" applyFill="1" applyBorder="1" applyAlignment="1" applyProtection="1">
      <alignment horizontal="center" vertical="center" wrapText="1"/>
    </xf>
    <xf numFmtId="14" fontId="77" fillId="3" borderId="1" xfId="1" quotePrefix="1" applyNumberFormat="1" applyFont="1" applyFill="1" applyBorder="1" applyAlignment="1" applyProtection="1">
      <alignment horizontal="center" vertical="center" wrapText="1"/>
    </xf>
    <xf numFmtId="0" fontId="85" fillId="3" borderId="5" xfId="0" applyFont="1" applyFill="1" applyBorder="1" applyAlignment="1">
      <alignment horizontal="justify" vertical="center" wrapText="1"/>
    </xf>
    <xf numFmtId="0" fontId="86" fillId="3" borderId="5" xfId="0" applyFont="1" applyFill="1" applyBorder="1" applyAlignment="1">
      <alignment horizontal="justify" vertical="center" wrapText="1"/>
    </xf>
    <xf numFmtId="0" fontId="77" fillId="3" borderId="2" xfId="0" applyFont="1" applyFill="1" applyBorder="1" applyAlignment="1">
      <alignment horizontal="justify" vertical="center" wrapText="1"/>
    </xf>
    <xf numFmtId="167" fontId="77" fillId="3" borderId="2" xfId="0" applyNumberFormat="1" applyFont="1" applyFill="1" applyBorder="1" applyAlignment="1">
      <alignment horizontal="center" vertical="center"/>
    </xf>
    <xf numFmtId="0" fontId="77" fillId="3" borderId="2" xfId="0" applyFont="1" applyFill="1" applyBorder="1" applyAlignment="1">
      <alignment horizontal="left" vertical="center" wrapText="1"/>
    </xf>
    <xf numFmtId="172" fontId="77" fillId="3" borderId="2" xfId="0" applyNumberFormat="1" applyFont="1" applyFill="1" applyBorder="1" applyAlignment="1">
      <alignment horizontal="center" vertical="center" wrapText="1"/>
    </xf>
    <xf numFmtId="167" fontId="77" fillId="3" borderId="11" xfId="0" applyNumberFormat="1" applyFont="1" applyFill="1" applyBorder="1" applyAlignment="1">
      <alignment horizontal="center" vertical="center"/>
    </xf>
    <xf numFmtId="0" fontId="80" fillId="3" borderId="5" xfId="3" applyFont="1" applyFill="1" applyBorder="1" applyAlignment="1">
      <alignment horizontal="center" vertical="center" wrapText="1"/>
    </xf>
    <xf numFmtId="0" fontId="72" fillId="12" borderId="2" xfId="0" applyNumberFormat="1" applyFont="1" applyFill="1" applyBorder="1" applyAlignment="1">
      <alignment horizontal="center" vertical="center" wrapText="1"/>
    </xf>
    <xf numFmtId="0" fontId="44" fillId="3" borderId="2" xfId="0" applyFont="1" applyFill="1" applyBorder="1" applyAlignment="1">
      <alignment horizontal="center" vertical="center" wrapText="1"/>
    </xf>
    <xf numFmtId="0" fontId="77" fillId="3" borderId="24" xfId="0" applyFont="1" applyFill="1" applyBorder="1" applyAlignment="1">
      <alignment horizontal="justify" vertical="center" wrapText="1"/>
    </xf>
    <xf numFmtId="0" fontId="24" fillId="3" borderId="0" xfId="3" applyFont="1" applyFill="1" applyBorder="1" applyAlignment="1">
      <alignment horizontal="center"/>
    </xf>
    <xf numFmtId="0" fontId="24" fillId="0" borderId="0" xfId="3" applyFont="1" applyFill="1" applyBorder="1" applyAlignment="1">
      <alignment horizontal="center"/>
    </xf>
    <xf numFmtId="0" fontId="44" fillId="3" borderId="2" xfId="0" applyFont="1" applyFill="1" applyBorder="1" applyAlignment="1">
      <alignment vertical="center" wrapText="1"/>
    </xf>
    <xf numFmtId="167" fontId="31" fillId="3" borderId="60" xfId="3" applyNumberFormat="1" applyFont="1" applyFill="1" applyBorder="1" applyAlignment="1">
      <alignment horizontal="center" vertical="center"/>
    </xf>
    <xf numFmtId="0" fontId="31" fillId="3" borderId="0" xfId="0" applyFont="1" applyFill="1" applyBorder="1" applyAlignment="1">
      <alignment horizontal="center" vertical="center" wrapText="1"/>
    </xf>
    <xf numFmtId="0" fontId="24" fillId="3" borderId="0" xfId="0" applyFont="1" applyFill="1" applyBorder="1" applyAlignment="1">
      <alignment horizontal="center" vertical="center"/>
    </xf>
    <xf numFmtId="0" fontId="24" fillId="3" borderId="0" xfId="0" applyFont="1" applyFill="1" applyBorder="1"/>
    <xf numFmtId="0" fontId="24" fillId="3" borderId="0" xfId="0" applyFont="1" applyFill="1" applyBorder="1" applyAlignment="1">
      <alignment horizontal="justify" vertical="center"/>
    </xf>
    <xf numFmtId="0" fontId="76" fillId="3" borderId="0" xfId="0" applyFont="1" applyFill="1" applyBorder="1" applyAlignment="1">
      <alignment horizontal="center" vertical="center" wrapText="1"/>
    </xf>
    <xf numFmtId="0" fontId="31" fillId="3" borderId="0" xfId="0" applyFont="1" applyFill="1" applyBorder="1" applyAlignment="1">
      <alignment horizontal="justify" vertical="center" wrapText="1"/>
    </xf>
    <xf numFmtId="0" fontId="24" fillId="3" borderId="0" xfId="0" applyFont="1" applyFill="1" applyBorder="1" applyAlignment="1">
      <alignment horizontal="justify" vertical="center" wrapText="1"/>
    </xf>
    <xf numFmtId="172" fontId="31" fillId="3" borderId="0" xfId="0" applyNumberFormat="1" applyFont="1" applyFill="1" applyBorder="1" applyAlignment="1">
      <alignment horizontal="center" vertical="center" wrapText="1"/>
    </xf>
    <xf numFmtId="0" fontId="88" fillId="3" borderId="0" xfId="0" applyFont="1" applyFill="1" applyBorder="1" applyAlignment="1">
      <alignment horizontal="center" vertical="center" wrapText="1"/>
    </xf>
    <xf numFmtId="0" fontId="24" fillId="0" borderId="0" xfId="0" applyFont="1" applyFill="1" applyBorder="1"/>
    <xf numFmtId="0" fontId="31" fillId="0" borderId="2" xfId="0" applyFont="1" applyBorder="1" applyAlignment="1">
      <alignment horizontal="center" vertical="center" wrapText="1"/>
    </xf>
    <xf numFmtId="0" fontId="31" fillId="0" borderId="2" xfId="0" applyFont="1" applyBorder="1" applyAlignment="1">
      <alignment vertical="center" wrapText="1"/>
    </xf>
    <xf numFmtId="0" fontId="76" fillId="3" borderId="0" xfId="0" applyFont="1" applyFill="1" applyBorder="1" applyAlignment="1">
      <alignment horizontal="center" vertical="center"/>
    </xf>
    <xf numFmtId="0" fontId="31" fillId="3" borderId="0" xfId="0" applyFont="1" applyFill="1" applyBorder="1" applyAlignment="1">
      <alignment horizontal="center"/>
    </xf>
    <xf numFmtId="167" fontId="24" fillId="3" borderId="0" xfId="0" applyNumberFormat="1" applyFont="1" applyFill="1" applyBorder="1" applyAlignment="1">
      <alignment horizontal="center"/>
    </xf>
    <xf numFmtId="172" fontId="31" fillId="3" borderId="0" xfId="0" applyNumberFormat="1" applyFont="1" applyFill="1" applyBorder="1" applyAlignment="1">
      <alignment horizontal="center"/>
    </xf>
    <xf numFmtId="0" fontId="24" fillId="0" borderId="0" xfId="0" applyFont="1" applyFill="1" applyBorder="1" applyAlignment="1">
      <alignment horizontal="center" vertical="center"/>
    </xf>
    <xf numFmtId="0" fontId="24" fillId="0" borderId="0" xfId="0" applyFont="1" applyFill="1" applyBorder="1" applyAlignment="1">
      <alignment horizontal="justify" vertical="center"/>
    </xf>
    <xf numFmtId="167" fontId="24" fillId="3" borderId="0" xfId="0" applyNumberFormat="1" applyFont="1" applyFill="1" applyBorder="1" applyAlignment="1">
      <alignment horizontal="center" vertical="center"/>
    </xf>
    <xf numFmtId="0" fontId="24" fillId="0" borderId="0" xfId="0" applyFont="1" applyFill="1" applyBorder="1" applyAlignment="1">
      <alignment horizontal="justify" vertical="center" wrapText="1"/>
    </xf>
    <xf numFmtId="0" fontId="31" fillId="0" borderId="0" xfId="0" applyFont="1" applyFill="1" applyBorder="1" applyAlignment="1">
      <alignment horizontal="center"/>
    </xf>
    <xf numFmtId="167" fontId="24" fillId="0" borderId="0" xfId="0" applyNumberFormat="1" applyFont="1" applyFill="1" applyBorder="1" applyAlignment="1">
      <alignment horizontal="center"/>
    </xf>
    <xf numFmtId="167" fontId="24" fillId="0" borderId="0" xfId="0" applyNumberFormat="1" applyFont="1" applyFill="1" applyBorder="1" applyAlignment="1">
      <alignment horizontal="center" vertical="center"/>
    </xf>
    <xf numFmtId="172" fontId="31" fillId="0" borderId="0" xfId="0" applyNumberFormat="1" applyFont="1" applyFill="1" applyBorder="1" applyAlignment="1">
      <alignment horizontal="center"/>
    </xf>
    <xf numFmtId="0" fontId="88" fillId="0" borderId="0" xfId="0" applyFont="1" applyFill="1" applyBorder="1" applyAlignment="1">
      <alignment horizontal="center" vertical="center" wrapText="1"/>
    </xf>
    <xf numFmtId="0" fontId="31" fillId="0" borderId="2" xfId="0" quotePrefix="1" applyFont="1" applyBorder="1" applyAlignment="1">
      <alignment horizontal="center" vertical="center" wrapText="1"/>
    </xf>
    <xf numFmtId="0" fontId="31" fillId="3" borderId="5"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31" fillId="3" borderId="6"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72" fillId="12" borderId="2" xfId="0" applyFont="1" applyFill="1" applyBorder="1" applyAlignment="1">
      <alignment horizontal="center" vertical="center" wrapText="1"/>
    </xf>
    <xf numFmtId="0" fontId="31" fillId="3" borderId="5" xfId="0" quotePrefix="1" applyFont="1" applyFill="1" applyBorder="1" applyAlignment="1">
      <alignment horizontal="center" vertical="center" wrapText="1"/>
    </xf>
    <xf numFmtId="0" fontId="77" fillId="3" borderId="2" xfId="0" applyFont="1" applyFill="1" applyBorder="1" applyAlignment="1">
      <alignment vertical="center" wrapText="1"/>
    </xf>
    <xf numFmtId="0" fontId="78" fillId="3" borderId="2" xfId="0" applyFont="1" applyFill="1" applyBorder="1" applyAlignment="1">
      <alignment horizontal="center" vertical="center" wrapText="1"/>
    </xf>
    <xf numFmtId="0" fontId="72" fillId="12" borderId="55" xfId="0" applyFont="1" applyFill="1" applyBorder="1" applyAlignment="1">
      <alignment horizontal="center" vertical="center" wrapText="1"/>
    </xf>
    <xf numFmtId="0" fontId="72" fillId="12" borderId="56" xfId="0" applyFont="1" applyFill="1" applyBorder="1" applyAlignment="1">
      <alignment horizontal="center" vertical="center" wrapText="1"/>
    </xf>
    <xf numFmtId="0" fontId="77" fillId="3" borderId="9" xfId="0" applyFont="1" applyFill="1" applyBorder="1" applyAlignment="1">
      <alignment horizontal="justify" vertical="center" wrapText="1"/>
    </xf>
    <xf numFmtId="0" fontId="77" fillId="3" borderId="9" xfId="0" applyNumberFormat="1" applyFont="1" applyFill="1" applyBorder="1" applyAlignment="1">
      <alignment horizontal="center" vertical="center" wrapText="1"/>
    </xf>
    <xf numFmtId="172" fontId="77" fillId="3" borderId="9" xfId="0" applyNumberFormat="1" applyFont="1" applyFill="1" applyBorder="1" applyAlignment="1">
      <alignment horizontal="center" vertical="center" wrapText="1"/>
    </xf>
    <xf numFmtId="14" fontId="77" fillId="3" borderId="9" xfId="0" quotePrefix="1" applyNumberFormat="1" applyFont="1" applyFill="1" applyBorder="1" applyAlignment="1">
      <alignment horizontal="justify" vertical="center" wrapText="1"/>
    </xf>
    <xf numFmtId="168" fontId="77" fillId="3" borderId="9" xfId="2" quotePrefix="1" applyNumberFormat="1" applyFont="1" applyFill="1" applyBorder="1" applyAlignment="1">
      <alignment horizontal="center" vertical="center" wrapText="1"/>
    </xf>
    <xf numFmtId="14" fontId="77" fillId="3" borderId="9" xfId="1" quotePrefix="1" applyNumberFormat="1" applyFont="1" applyFill="1" applyBorder="1" applyAlignment="1" applyProtection="1">
      <alignment horizontal="center" vertical="center" wrapText="1"/>
    </xf>
    <xf numFmtId="168" fontId="77" fillId="3" borderId="2" xfId="2" quotePrefix="1" applyNumberFormat="1" applyFont="1" applyFill="1" applyBorder="1" applyAlignment="1">
      <alignment horizontal="center" vertical="center" wrapText="1"/>
    </xf>
    <xf numFmtId="0" fontId="77" fillId="3" borderId="2" xfId="0" applyNumberFormat="1" applyFont="1" applyFill="1" applyBorder="1" applyAlignment="1">
      <alignment horizontal="center" vertical="center" wrapText="1"/>
    </xf>
    <xf numFmtId="14" fontId="77" fillId="3" borderId="2" xfId="0" quotePrefix="1" applyNumberFormat="1" applyFont="1" applyFill="1" applyBorder="1" applyAlignment="1">
      <alignment horizontal="justify" vertical="center" wrapText="1"/>
    </xf>
    <xf numFmtId="0" fontId="78" fillId="3" borderId="9" xfId="0" applyFont="1" applyFill="1" applyBorder="1" applyAlignment="1">
      <alignment horizontal="center" vertical="center" wrapText="1"/>
    </xf>
    <xf numFmtId="0" fontId="31" fillId="0" borderId="9" xfId="0" quotePrefix="1" applyFont="1" applyBorder="1" applyAlignment="1">
      <alignment horizontal="center" vertical="center" wrapText="1"/>
    </xf>
    <xf numFmtId="0" fontId="31" fillId="3" borderId="64" xfId="0" quotePrefix="1" applyFont="1" applyFill="1" applyBorder="1" applyAlignment="1">
      <alignment horizontal="center" vertical="center" wrapText="1"/>
    </xf>
    <xf numFmtId="167" fontId="8" fillId="3" borderId="67" xfId="0" applyNumberFormat="1" applyFont="1" applyFill="1" applyBorder="1" applyAlignment="1">
      <alignment horizontal="center"/>
    </xf>
    <xf numFmtId="167" fontId="9" fillId="3" borderId="69" xfId="0" applyNumberFormat="1" applyFont="1" applyFill="1" applyBorder="1" applyAlignment="1">
      <alignment horizontal="center" vertical="center"/>
    </xf>
    <xf numFmtId="167" fontId="8" fillId="3" borderId="72" xfId="0" applyNumberFormat="1" applyFont="1" applyFill="1" applyBorder="1" applyAlignment="1">
      <alignment horizontal="center"/>
    </xf>
    <xf numFmtId="0" fontId="73" fillId="3" borderId="0" xfId="0" applyFont="1" applyFill="1" applyBorder="1" applyAlignment="1">
      <alignment horizontal="center" vertical="center"/>
    </xf>
    <xf numFmtId="14" fontId="77" fillId="3" borderId="11" xfId="0" applyNumberFormat="1" applyFont="1" applyFill="1" applyBorder="1" applyAlignment="1">
      <alignment horizontal="justify" vertical="center" wrapText="1"/>
    </xf>
    <xf numFmtId="14" fontId="77" fillId="3" borderId="24" xfId="0" applyNumberFormat="1" applyFont="1" applyFill="1" applyBorder="1" applyAlignment="1">
      <alignment horizontal="justify" vertical="center" wrapText="1"/>
    </xf>
    <xf numFmtId="14" fontId="77" fillId="3" borderId="8" xfId="0" applyNumberFormat="1" applyFont="1" applyFill="1" applyBorder="1" applyAlignment="1">
      <alignment horizontal="justify" vertical="center" wrapText="1"/>
    </xf>
    <xf numFmtId="0" fontId="72" fillId="12" borderId="22" xfId="0" applyNumberFormat="1" applyFont="1" applyFill="1" applyBorder="1" applyAlignment="1">
      <alignment horizontal="center" vertical="center" wrapText="1"/>
    </xf>
    <xf numFmtId="0" fontId="72" fillId="12" borderId="45" xfId="0" applyNumberFormat="1" applyFont="1" applyFill="1" applyBorder="1" applyAlignment="1">
      <alignment horizontal="center" vertical="center" wrapText="1"/>
    </xf>
    <xf numFmtId="0" fontId="72" fillId="12" borderId="47" xfId="0" applyNumberFormat="1" applyFont="1" applyFill="1" applyBorder="1" applyAlignment="1">
      <alignment horizontal="center" vertical="center" wrapText="1"/>
    </xf>
    <xf numFmtId="0" fontId="77" fillId="3" borderId="11" xfId="0" applyFont="1" applyFill="1" applyBorder="1" applyAlignment="1">
      <alignment horizontal="justify" vertical="center" wrapText="1"/>
    </xf>
    <xf numFmtId="0" fontId="77" fillId="3" borderId="24" xfId="0" applyFont="1" applyFill="1" applyBorder="1" applyAlignment="1">
      <alignment horizontal="justify" vertical="center" wrapText="1"/>
    </xf>
    <xf numFmtId="0" fontId="77" fillId="3" borderId="8" xfId="0" applyFont="1" applyFill="1" applyBorder="1" applyAlignment="1">
      <alignment horizontal="justify" vertical="center" wrapText="1"/>
    </xf>
    <xf numFmtId="0" fontId="77" fillId="3" borderId="11" xfId="0" applyFont="1" applyFill="1" applyBorder="1" applyAlignment="1">
      <alignment horizontal="center" vertical="center" wrapText="1"/>
    </xf>
    <xf numFmtId="0" fontId="72" fillId="12" borderId="4" xfId="0" applyNumberFormat="1" applyFont="1" applyFill="1" applyBorder="1" applyAlignment="1">
      <alignment horizontal="center" vertical="center" wrapText="1"/>
    </xf>
    <xf numFmtId="0" fontId="78" fillId="3" borderId="2" xfId="0" applyFont="1" applyFill="1" applyBorder="1" applyAlignment="1">
      <alignment horizontal="center" vertical="center" wrapText="1"/>
    </xf>
    <xf numFmtId="0" fontId="77" fillId="3" borderId="2" xfId="0" applyFont="1" applyFill="1" applyBorder="1" applyAlignment="1">
      <alignment horizontal="justify" vertical="center" wrapText="1"/>
    </xf>
    <xf numFmtId="172" fontId="77" fillId="3" borderId="2" xfId="0" applyNumberFormat="1" applyFont="1" applyFill="1" applyBorder="1" applyAlignment="1">
      <alignment horizontal="center" vertical="center" wrapText="1"/>
    </xf>
    <xf numFmtId="14" fontId="77" fillId="3" borderId="2" xfId="0" applyNumberFormat="1" applyFont="1" applyFill="1" applyBorder="1" applyAlignment="1">
      <alignment horizontal="justify" vertical="center" wrapText="1"/>
    </xf>
    <xf numFmtId="0" fontId="72" fillId="12" borderId="2"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79" fillId="3" borderId="2" xfId="0" applyNumberFormat="1" applyFont="1" applyFill="1" applyBorder="1" applyAlignment="1">
      <alignment horizontal="center" vertical="center" wrapText="1"/>
    </xf>
    <xf numFmtId="14" fontId="79" fillId="3" borderId="2" xfId="0" applyNumberFormat="1" applyFont="1" applyFill="1" applyBorder="1" applyAlignment="1">
      <alignment horizontal="center" vertical="center" wrapText="1"/>
    </xf>
    <xf numFmtId="0" fontId="31" fillId="3" borderId="11" xfId="0" applyFont="1" applyFill="1" applyBorder="1" applyAlignment="1">
      <alignment horizontal="center" vertical="center" wrapText="1"/>
    </xf>
    <xf numFmtId="0" fontId="77" fillId="0" borderId="2" xfId="1" applyFont="1" applyBorder="1" applyAlignment="1" applyProtection="1">
      <alignment horizontal="center" vertical="center" wrapText="1"/>
    </xf>
    <xf numFmtId="0" fontId="72" fillId="12" borderId="3" xfId="0" applyNumberFormat="1" applyFont="1" applyFill="1" applyBorder="1" applyAlignment="1">
      <alignment horizontal="center" vertical="center" wrapText="1"/>
    </xf>
    <xf numFmtId="0" fontId="72" fillId="12" borderId="25" xfId="0" applyNumberFormat="1" applyFont="1" applyFill="1" applyBorder="1" applyAlignment="1">
      <alignment horizontal="center" vertical="center" wrapText="1"/>
    </xf>
    <xf numFmtId="0" fontId="31" fillId="0" borderId="8" xfId="0" quotePrefix="1" applyFont="1" applyBorder="1" applyAlignment="1">
      <alignment horizontal="center" vertical="center" wrapText="1"/>
    </xf>
    <xf numFmtId="0" fontId="31" fillId="3" borderId="10" xfId="0" quotePrefix="1" applyFont="1" applyFill="1" applyBorder="1" applyAlignment="1">
      <alignment horizontal="center" vertical="center" wrapText="1"/>
    </xf>
    <xf numFmtId="0" fontId="31" fillId="13" borderId="2" xfId="3" applyFont="1" applyFill="1" applyBorder="1" applyAlignment="1">
      <alignment horizontal="center" vertical="center" wrapText="1"/>
    </xf>
    <xf numFmtId="0" fontId="31" fillId="13" borderId="2" xfId="3" applyFont="1" applyFill="1" applyBorder="1" applyAlignment="1">
      <alignment vertical="center" wrapText="1"/>
    </xf>
    <xf numFmtId="0" fontId="80" fillId="3" borderId="12" xfId="0" applyFont="1" applyFill="1" applyBorder="1" applyAlignment="1">
      <alignment horizontal="justify" vertical="center" wrapText="1"/>
    </xf>
    <xf numFmtId="0" fontId="31" fillId="0" borderId="11" xfId="0" applyFont="1" applyBorder="1" applyAlignment="1">
      <alignment horizontal="center" vertical="center" wrapText="1"/>
    </xf>
    <xf numFmtId="0" fontId="31" fillId="0" borderId="11" xfId="0" applyFont="1" applyBorder="1" applyAlignment="1">
      <alignment vertical="center" wrapText="1"/>
    </xf>
    <xf numFmtId="0" fontId="31" fillId="3" borderId="48" xfId="0" applyFont="1" applyFill="1" applyBorder="1" applyAlignment="1">
      <alignment horizontal="center" vertical="center" wrapText="1"/>
    </xf>
    <xf numFmtId="0" fontId="31" fillId="3" borderId="12" xfId="0" applyFont="1" applyFill="1" applyBorder="1" applyAlignment="1">
      <alignment horizontal="justify" vertical="center" wrapText="1"/>
    </xf>
    <xf numFmtId="0" fontId="78" fillId="3" borderId="12" xfId="0" applyFont="1" applyFill="1" applyBorder="1" applyAlignment="1">
      <alignment horizontal="justify" vertical="center" wrapText="1"/>
    </xf>
    <xf numFmtId="0" fontId="31" fillId="3" borderId="5" xfId="0" applyFont="1" applyFill="1" applyBorder="1" applyAlignment="1">
      <alignment horizontal="justify" vertical="center" wrapText="1"/>
    </xf>
    <xf numFmtId="0" fontId="31" fillId="3" borderId="73" xfId="0" applyFont="1" applyFill="1" applyBorder="1" applyAlignment="1">
      <alignment horizontal="justify" vertical="center" wrapText="1"/>
    </xf>
    <xf numFmtId="0" fontId="80" fillId="3" borderId="5" xfId="0" applyFont="1" applyFill="1" applyBorder="1" applyAlignment="1">
      <alignment horizontal="justify" vertical="center" wrapText="1"/>
    </xf>
    <xf numFmtId="0" fontId="31" fillId="0" borderId="11" xfId="0" quotePrefix="1" applyFont="1" applyBorder="1" applyAlignment="1">
      <alignment horizontal="center" vertical="center" wrapText="1"/>
    </xf>
    <xf numFmtId="0" fontId="31" fillId="3" borderId="29" xfId="0"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0" borderId="5" xfId="0" quotePrefix="1" applyFont="1" applyBorder="1" applyAlignment="1">
      <alignment horizontal="center" vertical="center" wrapText="1"/>
    </xf>
    <xf numFmtId="167" fontId="77" fillId="3" borderId="8" xfId="0" applyNumberFormat="1" applyFont="1" applyFill="1" applyBorder="1" applyAlignment="1">
      <alignment horizontal="center" vertical="center"/>
    </xf>
    <xf numFmtId="172" fontId="77" fillId="3"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7" fillId="3" borderId="24" xfId="0" applyNumberFormat="1" applyFont="1" applyFill="1" applyBorder="1" applyAlignment="1">
      <alignment horizontal="center" vertical="center" wrapText="1"/>
    </xf>
    <xf numFmtId="0" fontId="12" fillId="3" borderId="2" xfId="1" applyNumberFormat="1" applyFont="1" applyFill="1" applyBorder="1" applyAlignment="1" applyProtection="1">
      <alignment horizontal="center" vertical="center" wrapText="1" shrinkToFit="1"/>
    </xf>
    <xf numFmtId="0" fontId="77" fillId="3" borderId="24" xfId="0" quotePrefix="1" applyFont="1" applyFill="1" applyBorder="1" applyAlignment="1">
      <alignment horizontal="justify" vertical="center" wrapText="1"/>
    </xf>
    <xf numFmtId="167" fontId="77" fillId="3" borderId="24" xfId="0" applyNumberFormat="1" applyFont="1" applyFill="1" applyBorder="1" applyAlignment="1">
      <alignment horizontal="center" vertical="center"/>
    </xf>
    <xf numFmtId="0" fontId="77" fillId="3" borderId="11" xfId="0" applyFont="1" applyFill="1" applyBorder="1" applyAlignment="1">
      <alignment vertical="center" wrapText="1"/>
    </xf>
    <xf numFmtId="172" fontId="77" fillId="3" borderId="24" xfId="0" applyNumberFormat="1" applyFont="1" applyFill="1" applyBorder="1" applyAlignment="1">
      <alignment horizontal="center" vertical="center" wrapText="1"/>
    </xf>
    <xf numFmtId="0" fontId="77" fillId="3" borderId="11" xfId="0" applyFont="1" applyFill="1" applyBorder="1" applyAlignment="1">
      <alignment horizontal="left" vertical="center" wrapText="1"/>
    </xf>
    <xf numFmtId="14" fontId="77" fillId="3" borderId="2" xfId="0" quotePrefix="1" applyNumberFormat="1" applyFont="1" applyFill="1" applyBorder="1" applyAlignment="1">
      <alignment horizontal="center" vertical="center" wrapText="1"/>
    </xf>
    <xf numFmtId="14" fontId="12" fillId="3" borderId="2" xfId="0" quotePrefix="1" applyNumberFormat="1" applyFont="1" applyFill="1" applyBorder="1" applyAlignment="1">
      <alignment horizontal="center" vertical="center" wrapText="1"/>
    </xf>
    <xf numFmtId="0" fontId="12" fillId="3" borderId="24" xfId="1" applyNumberFormat="1" applyFont="1" applyFill="1" applyBorder="1" applyAlignment="1" applyProtection="1">
      <alignment horizontal="center" vertical="center" wrapText="1" shrinkToFit="1"/>
    </xf>
    <xf numFmtId="0" fontId="12" fillId="3" borderId="11" xfId="1" applyFont="1" applyFill="1" applyBorder="1" applyAlignment="1" applyProtection="1">
      <alignment horizontal="center" vertical="center" wrapText="1"/>
    </xf>
    <xf numFmtId="0" fontId="77" fillId="3" borderId="8" xfId="0" applyFont="1" applyFill="1" applyBorder="1" applyAlignment="1">
      <alignment vertical="center" wrapText="1"/>
    </xf>
    <xf numFmtId="0" fontId="77" fillId="3" borderId="24" xfId="0" applyFont="1" applyFill="1" applyBorder="1" applyAlignment="1">
      <alignment vertical="center" wrapText="1"/>
    </xf>
    <xf numFmtId="0" fontId="77" fillId="3" borderId="2" xfId="0" quotePrefix="1" applyFont="1" applyFill="1" applyBorder="1" applyAlignment="1">
      <alignment horizontal="justify" vertical="center" wrapText="1"/>
    </xf>
    <xf numFmtId="14" fontId="12" fillId="3" borderId="2" xfId="1" quotePrefix="1" applyNumberFormat="1" applyFont="1" applyFill="1" applyBorder="1" applyAlignment="1" applyProtection="1">
      <alignment horizontal="center" vertical="center" wrapText="1"/>
    </xf>
    <xf numFmtId="0" fontId="12" fillId="3" borderId="2" xfId="1" quotePrefix="1" applyNumberFormat="1" applyFont="1" applyFill="1" applyBorder="1" applyAlignment="1" applyProtection="1">
      <alignment horizontal="center" vertical="center" wrapText="1" shrinkToFit="1"/>
    </xf>
    <xf numFmtId="0" fontId="77" fillId="3" borderId="42" xfId="0" applyNumberFormat="1" applyFont="1" applyFill="1" applyBorder="1" applyAlignment="1">
      <alignment horizontal="center" vertical="center" wrapText="1"/>
    </xf>
    <xf numFmtId="0" fontId="77" fillId="3" borderId="46" xfId="0" applyNumberFormat="1" applyFont="1" applyFill="1" applyBorder="1" applyAlignment="1">
      <alignment horizontal="center" vertical="center" wrapText="1"/>
    </xf>
    <xf numFmtId="0" fontId="77" fillId="3" borderId="44" xfId="0" applyNumberFormat="1" applyFont="1" applyFill="1" applyBorder="1" applyAlignment="1">
      <alignment horizontal="center" vertical="center" wrapText="1"/>
    </xf>
    <xf numFmtId="0" fontId="77" fillId="0" borderId="2" xfId="0" applyFont="1" applyBorder="1" applyAlignment="1">
      <alignment horizontal="left" vertical="center" wrapText="1"/>
    </xf>
    <xf numFmtId="167" fontId="77" fillId="3" borderId="2" xfId="0" applyNumberFormat="1" applyFont="1" applyFill="1" applyBorder="1" applyAlignment="1">
      <alignment vertical="center"/>
    </xf>
    <xf numFmtId="165" fontId="77" fillId="3" borderId="2" xfId="11" applyNumberFormat="1" applyFont="1" applyFill="1" applyBorder="1" applyAlignment="1">
      <alignment horizontal="justify" vertical="center" wrapText="1"/>
    </xf>
    <xf numFmtId="0" fontId="77" fillId="3" borderId="8" xfId="0" applyNumberFormat="1" applyFont="1" applyFill="1" applyBorder="1" applyAlignment="1">
      <alignment horizontal="center" vertical="center" wrapText="1"/>
    </xf>
    <xf numFmtId="0" fontId="31" fillId="3" borderId="2" xfId="3" applyFont="1" applyFill="1" applyBorder="1" applyAlignment="1">
      <alignment vertical="center" wrapText="1"/>
    </xf>
    <xf numFmtId="167" fontId="23" fillId="5" borderId="14" xfId="0" applyNumberFormat="1" applyFont="1" applyFill="1" applyBorder="1" applyAlignment="1">
      <alignment horizontal="center" vertical="center" wrapText="1"/>
    </xf>
    <xf numFmtId="167" fontId="23" fillId="5" borderId="15" xfId="0" applyNumberFormat="1" applyFont="1" applyFill="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9" xfId="0" applyFont="1" applyFill="1" applyBorder="1" applyAlignment="1">
      <alignment horizontal="center" vertical="center" wrapText="1"/>
    </xf>
    <xf numFmtId="167" fontId="23" fillId="5" borderId="20" xfId="0" applyNumberFormat="1" applyFont="1" applyFill="1" applyBorder="1" applyAlignment="1">
      <alignment horizontal="center" vertical="center" wrapText="1"/>
    </xf>
    <xf numFmtId="167" fontId="23" fillId="5" borderId="21" xfId="0" applyNumberFormat="1" applyFont="1" applyFill="1" applyBorder="1" applyAlignment="1">
      <alignment horizontal="center" vertical="center" wrapText="1"/>
    </xf>
    <xf numFmtId="167" fontId="23" fillId="5" borderId="13" xfId="0" applyNumberFormat="1" applyFont="1" applyFill="1" applyBorder="1" applyAlignment="1">
      <alignment horizontal="center" vertical="center" wrapText="1"/>
    </xf>
    <xf numFmtId="167" fontId="23" fillId="5" borderId="9" xfId="0" applyNumberFormat="1" applyFont="1" applyFill="1" applyBorder="1" applyAlignment="1">
      <alignment horizontal="center" vertical="center" wrapText="1"/>
    </xf>
    <xf numFmtId="0" fontId="14" fillId="3" borderId="2" xfId="0" applyFont="1" applyFill="1" applyBorder="1" applyAlignment="1">
      <alignment horizontal="justify" vertical="center" wrapText="1"/>
    </xf>
    <xf numFmtId="0" fontId="14" fillId="4" borderId="4"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2" xfId="0" applyFont="1" applyFill="1" applyBorder="1" applyAlignment="1">
      <alignment horizontal="justify" vertical="center" wrapText="1"/>
    </xf>
    <xf numFmtId="0" fontId="14" fillId="4" borderId="2" xfId="0" applyFont="1" applyFill="1" applyBorder="1" applyAlignment="1">
      <alignment horizontal="justify" vertical="center" wrapText="1"/>
    </xf>
    <xf numFmtId="0" fontId="14" fillId="0" borderId="2" xfId="0" applyFont="1" applyBorder="1" applyAlignment="1">
      <alignment horizontal="justify" vertical="center" wrapText="1"/>
    </xf>
    <xf numFmtId="0" fontId="14" fillId="4" borderId="1" xfId="0"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0" fontId="14" fillId="3" borderId="4" xfId="0" applyNumberFormat="1" applyFont="1" applyFill="1" applyBorder="1" applyAlignment="1">
      <alignment horizontal="center" vertical="center" wrapText="1"/>
    </xf>
    <xf numFmtId="167" fontId="17" fillId="5" borderId="13" xfId="0" applyNumberFormat="1" applyFont="1" applyFill="1" applyBorder="1" applyAlignment="1">
      <alignment horizontal="center" vertical="center" wrapText="1"/>
    </xf>
    <xf numFmtId="167" fontId="17" fillId="5" borderId="9" xfId="0" applyNumberFormat="1" applyFont="1" applyFill="1" applyBorder="1" applyAlignment="1">
      <alignment horizontal="center" vertical="center" wrapText="1"/>
    </xf>
    <xf numFmtId="167" fontId="17" fillId="5" borderId="14" xfId="0" applyNumberFormat="1" applyFont="1" applyFill="1" applyBorder="1" applyAlignment="1">
      <alignment horizontal="center" vertical="center" wrapText="1"/>
    </xf>
    <xf numFmtId="167" fontId="17" fillId="5" borderId="15" xfId="0" applyNumberFormat="1"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19" xfId="0" applyFont="1" applyFill="1" applyBorder="1" applyAlignment="1">
      <alignment horizontal="center" vertical="center" wrapText="1"/>
    </xf>
    <xf numFmtId="167" fontId="17" fillId="5" borderId="20" xfId="0" applyNumberFormat="1" applyFont="1" applyFill="1" applyBorder="1" applyAlignment="1">
      <alignment horizontal="center" vertical="center" wrapText="1"/>
    </xf>
    <xf numFmtId="167" fontId="17" fillId="5" borderId="21"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0" fontId="14" fillId="3" borderId="2" xfId="0" applyNumberFormat="1" applyFont="1" applyFill="1" applyBorder="1" applyAlignment="1">
      <alignment horizontal="justify" vertical="center" wrapText="1"/>
    </xf>
    <xf numFmtId="169" fontId="14" fillId="3" borderId="2" xfId="0" applyNumberFormat="1" applyFont="1" applyFill="1" applyBorder="1" applyAlignment="1">
      <alignment horizontal="justify" vertical="center" wrapText="1"/>
    </xf>
    <xf numFmtId="0" fontId="14" fillId="3" borderId="2" xfId="0" applyFont="1" applyFill="1" applyBorder="1" applyAlignment="1">
      <alignment horizontal="justify" wrapText="1"/>
    </xf>
    <xf numFmtId="14" fontId="14" fillId="3" borderId="1" xfId="0" applyNumberFormat="1"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4" borderId="2" xfId="0" applyFont="1" applyFill="1" applyBorder="1" applyAlignment="1">
      <alignment horizontal="justify" vertical="center" wrapText="1"/>
    </xf>
    <xf numFmtId="0" fontId="23" fillId="5" borderId="25"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13"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8" xfId="0" applyFont="1" applyFill="1" applyBorder="1" applyAlignment="1">
      <alignment horizontal="center" vertical="center" wrapText="1"/>
    </xf>
    <xf numFmtId="167" fontId="23" fillId="5" borderId="2" xfId="0" applyNumberFormat="1"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1"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21" fillId="4" borderId="2" xfId="0" applyFont="1" applyFill="1" applyBorder="1" applyAlignment="1">
      <alignment horizontal="justify" vertical="center" wrapText="1"/>
    </xf>
    <xf numFmtId="0" fontId="21" fillId="4" borderId="1" xfId="0" applyFont="1" applyFill="1" applyBorder="1" applyAlignment="1">
      <alignment horizontal="justify" vertical="center" wrapText="1"/>
    </xf>
    <xf numFmtId="0" fontId="21" fillId="4" borderId="4"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7" fillId="4" borderId="2" xfId="0" applyFont="1" applyFill="1" applyBorder="1" applyAlignment="1">
      <alignment horizontal="justify" vertical="center"/>
    </xf>
    <xf numFmtId="0" fontId="27" fillId="4" borderId="2" xfId="0" applyFont="1" applyFill="1" applyBorder="1" applyAlignment="1">
      <alignment vertical="center" wrapText="1"/>
    </xf>
    <xf numFmtId="167" fontId="23" fillId="5" borderId="26" xfId="0" applyNumberFormat="1" applyFont="1" applyFill="1" applyBorder="1" applyAlignment="1">
      <alignment horizontal="center" vertical="center" wrapText="1"/>
    </xf>
    <xf numFmtId="167" fontId="23" fillId="5" borderId="5" xfId="0" applyNumberFormat="1" applyFont="1" applyFill="1" applyBorder="1" applyAlignment="1">
      <alignment horizontal="center" vertical="center" wrapText="1"/>
    </xf>
    <xf numFmtId="167" fontId="14" fillId="3" borderId="2" xfId="1" applyNumberFormat="1" applyFont="1" applyFill="1" applyBorder="1" applyAlignment="1" applyProtection="1">
      <alignment horizontal="center" vertical="center" wrapText="1"/>
    </xf>
    <xf numFmtId="167" fontId="23" fillId="5" borderId="18" xfId="0" applyNumberFormat="1" applyFont="1" applyFill="1" applyBorder="1" applyAlignment="1">
      <alignment horizontal="center" vertical="center" wrapText="1"/>
    </xf>
    <xf numFmtId="167" fontId="23" fillId="5" borderId="8" xfId="0" applyNumberFormat="1" applyFont="1" applyFill="1" applyBorder="1" applyAlignment="1">
      <alignment horizontal="center" vertical="center" wrapText="1"/>
    </xf>
    <xf numFmtId="167" fontId="23" fillId="5" borderId="23" xfId="0" applyNumberFormat="1" applyFont="1" applyFill="1" applyBorder="1" applyAlignment="1">
      <alignment horizontal="center" vertical="center" wrapText="1"/>
    </xf>
    <xf numFmtId="14" fontId="25" fillId="3" borderId="2" xfId="0"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14" fontId="27" fillId="4"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vertical="center" wrapText="1"/>
    </xf>
    <xf numFmtId="0" fontId="14" fillId="4" borderId="2" xfId="1" applyFont="1" applyFill="1" applyBorder="1" applyAlignment="1" applyProtection="1">
      <alignment horizontal="center" vertical="center" wrapText="1"/>
    </xf>
    <xf numFmtId="14" fontId="14" fillId="4" borderId="2" xfId="0" applyNumberFormat="1" applyFont="1" applyFill="1" applyBorder="1" applyAlignment="1">
      <alignment horizontal="center" vertical="center" wrapText="1"/>
    </xf>
    <xf numFmtId="14" fontId="14" fillId="4" borderId="1" xfId="0" applyNumberFormat="1" applyFont="1" applyFill="1" applyBorder="1" applyAlignment="1">
      <alignment horizontal="center" vertical="center" wrapText="1"/>
    </xf>
    <xf numFmtId="14" fontId="21" fillId="4" borderId="2" xfId="0" applyNumberFormat="1" applyFont="1" applyFill="1" applyBorder="1" applyAlignment="1">
      <alignment horizontal="center" vertical="center" wrapText="1"/>
    </xf>
    <xf numFmtId="14" fontId="21" fillId="4" borderId="1" xfId="0" applyNumberFormat="1"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6" fillId="7" borderId="5" xfId="0" applyFont="1" applyFill="1" applyBorder="1" applyAlignment="1">
      <alignment horizontal="center" vertical="center" wrapText="1"/>
    </xf>
    <xf numFmtId="0" fontId="36" fillId="7" borderId="13"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7" fillId="7" borderId="13"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6" fillId="3" borderId="0" xfId="1" applyFill="1" applyBorder="1" applyAlignment="1" applyProtection="1">
      <alignment horizontal="center" vertical="center"/>
    </xf>
    <xf numFmtId="0" fontId="34" fillId="3" borderId="0" xfId="0" applyFont="1" applyFill="1" applyBorder="1" applyAlignment="1">
      <alignment horizontal="center" vertical="center"/>
    </xf>
    <xf numFmtId="0" fontId="36" fillId="7" borderId="25" xfId="0" applyFont="1" applyFill="1" applyBorder="1" applyAlignment="1">
      <alignment horizontal="center" vertical="center" wrapText="1"/>
    </xf>
    <xf numFmtId="0" fontId="36" fillId="7" borderId="4" xfId="0" applyFont="1" applyFill="1" applyBorder="1" applyAlignment="1">
      <alignment horizontal="center" vertical="center" wrapText="1"/>
    </xf>
    <xf numFmtId="167" fontId="36" fillId="7" borderId="13" xfId="0" applyNumberFormat="1" applyFont="1" applyFill="1" applyBorder="1" applyAlignment="1">
      <alignment horizontal="center" vertical="center" wrapText="1"/>
    </xf>
    <xf numFmtId="167" fontId="36" fillId="7" borderId="2" xfId="0" applyNumberFormat="1" applyFont="1" applyFill="1" applyBorder="1" applyAlignment="1">
      <alignment horizontal="center" vertical="center" wrapText="1"/>
    </xf>
    <xf numFmtId="0" fontId="33" fillId="3" borderId="0" xfId="0" applyFont="1" applyFill="1" applyBorder="1" applyAlignment="1">
      <alignment horizontal="center" vertical="center" wrapText="1"/>
    </xf>
    <xf numFmtId="0" fontId="41" fillId="3" borderId="4" xfId="0" applyNumberFormat="1" applyFont="1" applyFill="1" applyBorder="1" applyAlignment="1">
      <alignment vertical="center" wrapText="1"/>
    </xf>
    <xf numFmtId="0" fontId="40" fillId="3" borderId="2" xfId="0" applyFont="1" applyFill="1" applyBorder="1" applyAlignment="1">
      <alignment horizontal="justify" vertical="center" wrapText="1"/>
    </xf>
    <xf numFmtId="14" fontId="42" fillId="3" borderId="2" xfId="0" applyNumberFormat="1" applyFont="1" applyFill="1" applyBorder="1" applyAlignment="1">
      <alignment horizontal="justify" vertical="center" wrapText="1"/>
    </xf>
    <xf numFmtId="0" fontId="38" fillId="8" borderId="13" xfId="0" applyFont="1" applyFill="1" applyBorder="1" applyAlignment="1">
      <alignment horizontal="center" vertical="center" wrapText="1"/>
    </xf>
    <xf numFmtId="0" fontId="9" fillId="0" borderId="2" xfId="0" applyFont="1" applyBorder="1" applyAlignment="1">
      <alignment horizontal="center" vertical="center" wrapText="1"/>
    </xf>
    <xf numFmtId="0" fontId="40" fillId="3" borderId="2" xfId="0" applyFont="1" applyFill="1" applyBorder="1" applyAlignment="1">
      <alignment horizontal="left" vertical="center" wrapText="1"/>
    </xf>
    <xf numFmtId="14" fontId="41" fillId="3" borderId="2" xfId="0" applyNumberFormat="1" applyFont="1" applyFill="1" applyBorder="1" applyAlignment="1">
      <alignment horizontal="center" vertical="center" wrapText="1"/>
    </xf>
    <xf numFmtId="14" fontId="42" fillId="3" borderId="2" xfId="0" applyNumberFormat="1" applyFont="1" applyFill="1" applyBorder="1" applyAlignment="1">
      <alignment horizontal="left" vertical="center" wrapText="1"/>
    </xf>
    <xf numFmtId="14" fontId="42" fillId="3" borderId="2"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7" fillId="3" borderId="2" xfId="0" applyFont="1" applyFill="1" applyBorder="1" applyAlignment="1">
      <alignment horizontal="center"/>
    </xf>
    <xf numFmtId="0" fontId="7" fillId="3" borderId="2" xfId="0" applyFont="1" applyFill="1" applyBorder="1" applyAlignment="1">
      <alignment horizontal="center" vertical="center"/>
    </xf>
    <xf numFmtId="0" fontId="10" fillId="3" borderId="2" xfId="0" applyFont="1" applyFill="1" applyBorder="1" applyAlignment="1">
      <alignment horizontal="justify" vertical="center" wrapText="1"/>
    </xf>
    <xf numFmtId="14" fontId="10" fillId="3" borderId="2" xfId="0" applyNumberFormat="1" applyFont="1" applyFill="1" applyBorder="1" applyAlignment="1">
      <alignment horizontal="center" vertical="center" wrapText="1"/>
    </xf>
    <xf numFmtId="0" fontId="7" fillId="3" borderId="5" xfId="0" applyFont="1" applyFill="1" applyBorder="1" applyAlignment="1">
      <alignment horizontal="center"/>
    </xf>
    <xf numFmtId="0" fontId="10" fillId="3" borderId="4" xfId="0" applyFont="1" applyFill="1" applyBorder="1" applyAlignment="1">
      <alignment vertical="center" wrapText="1"/>
    </xf>
    <xf numFmtId="0" fontId="10" fillId="3" borderId="3" xfId="0" applyFont="1" applyFill="1" applyBorder="1" applyAlignment="1">
      <alignment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10" fillId="3" borderId="2" xfId="1" applyNumberFormat="1" applyFont="1" applyFill="1" applyBorder="1" applyAlignment="1" applyProtection="1">
      <alignment horizontal="center" vertical="center" wrapText="1"/>
    </xf>
    <xf numFmtId="0" fontId="7" fillId="3" borderId="12" xfId="0" applyFont="1" applyFill="1" applyBorder="1" applyAlignment="1">
      <alignment horizontal="center"/>
    </xf>
    <xf numFmtId="0" fontId="7" fillId="3" borderId="10" xfId="0" applyFont="1" applyFill="1" applyBorder="1" applyAlignment="1">
      <alignment horizontal="center"/>
    </xf>
    <xf numFmtId="0" fontId="45" fillId="3" borderId="4" xfId="3" applyFont="1" applyFill="1" applyBorder="1" applyAlignment="1">
      <alignment horizontal="center" vertical="center" wrapText="1"/>
    </xf>
    <xf numFmtId="0" fontId="45" fillId="3" borderId="2" xfId="3" applyFont="1" applyFill="1" applyBorder="1" applyAlignment="1">
      <alignment horizontal="justify" vertical="center" wrapText="1"/>
    </xf>
    <xf numFmtId="14" fontId="45" fillId="3" borderId="2" xfId="3" applyNumberFormat="1" applyFont="1" applyFill="1" applyBorder="1" applyAlignment="1">
      <alignment horizontal="center" vertical="center" wrapText="1"/>
    </xf>
    <xf numFmtId="0" fontId="45" fillId="3" borderId="4" xfId="3" applyNumberFormat="1" applyFont="1" applyFill="1" applyBorder="1" applyAlignment="1">
      <alignment horizontal="center" vertical="center" wrapText="1"/>
    </xf>
    <xf numFmtId="0" fontId="45" fillId="3" borderId="2" xfId="3" applyFont="1" applyFill="1" applyBorder="1" applyAlignment="1">
      <alignment horizontal="center" vertical="center" wrapText="1"/>
    </xf>
    <xf numFmtId="14" fontId="45" fillId="3" borderId="2" xfId="3" applyNumberFormat="1" applyFont="1" applyFill="1" applyBorder="1" applyAlignment="1">
      <alignment horizontal="left" vertical="center" wrapText="1"/>
    </xf>
    <xf numFmtId="14" fontId="45" fillId="3" borderId="2" xfId="3" applyNumberFormat="1" applyFont="1" applyFill="1" applyBorder="1" applyAlignment="1">
      <alignment horizontal="justify" vertical="center" wrapText="1"/>
    </xf>
    <xf numFmtId="0" fontId="48" fillId="9" borderId="13" xfId="3" applyFont="1" applyFill="1" applyBorder="1" applyAlignment="1">
      <alignment horizontal="center" vertical="center" wrapText="1"/>
    </xf>
    <xf numFmtId="0" fontId="48" fillId="9" borderId="2" xfId="3" applyFont="1" applyFill="1" applyBorder="1" applyAlignment="1">
      <alignment horizontal="center" vertical="center" wrapText="1"/>
    </xf>
    <xf numFmtId="0" fontId="48" fillId="9" borderId="26" xfId="3" applyFont="1" applyFill="1" applyBorder="1" applyAlignment="1">
      <alignment horizontal="center" vertical="center" wrapText="1"/>
    </xf>
    <xf numFmtId="0" fontId="48" fillId="9" borderId="5" xfId="3" applyFont="1" applyFill="1" applyBorder="1" applyAlignment="1">
      <alignment horizontal="center" vertical="center" wrapText="1"/>
    </xf>
    <xf numFmtId="0" fontId="34" fillId="3" borderId="0" xfId="3" applyFont="1" applyFill="1" applyBorder="1" applyAlignment="1">
      <alignment horizontal="center" vertical="center" wrapText="1"/>
    </xf>
    <xf numFmtId="0" fontId="44" fillId="3" borderId="0" xfId="3" applyFont="1" applyFill="1" applyAlignment="1">
      <alignment horizontal="center" vertical="center" wrapText="1"/>
    </xf>
    <xf numFmtId="0" fontId="17" fillId="3" borderId="0" xfId="3" applyFont="1" applyFill="1" applyAlignment="1">
      <alignment horizontal="center" vertical="center" wrapText="1"/>
    </xf>
    <xf numFmtId="0" fontId="48" fillId="9" borderId="25" xfId="3" applyFont="1" applyFill="1" applyBorder="1" applyAlignment="1">
      <alignment horizontal="center" vertical="center" wrapText="1"/>
    </xf>
    <xf numFmtId="0" fontId="48" fillId="9" borderId="4" xfId="3" applyFont="1" applyFill="1" applyBorder="1" applyAlignment="1">
      <alignment horizontal="center" vertical="center" wrapText="1"/>
    </xf>
    <xf numFmtId="167" fontId="48" fillId="9" borderId="13" xfId="3" applyNumberFormat="1" applyFont="1" applyFill="1" applyBorder="1" applyAlignment="1">
      <alignment horizontal="center" vertical="center" wrapText="1"/>
    </xf>
    <xf numFmtId="167" fontId="48" fillId="9" borderId="2" xfId="3" applyNumberFormat="1" applyFont="1" applyFill="1" applyBorder="1" applyAlignment="1">
      <alignment horizontal="center" vertical="center" wrapText="1"/>
    </xf>
    <xf numFmtId="0" fontId="52" fillId="3" borderId="0" xfId="0" applyFont="1" applyFill="1" applyAlignment="1">
      <alignment horizontal="center" vertical="center" wrapText="1"/>
    </xf>
    <xf numFmtId="0" fontId="53" fillId="3" borderId="0" xfId="0" applyFont="1" applyFill="1" applyAlignment="1">
      <alignment horizontal="center" vertical="center" wrapText="1"/>
    </xf>
    <xf numFmtId="0" fontId="53" fillId="3" borderId="0" xfId="0" applyFont="1" applyFill="1" applyAlignment="1">
      <alignment horizontal="center" wrapText="1"/>
    </xf>
    <xf numFmtId="0" fontId="36" fillId="10" borderId="30" xfId="0" applyFont="1" applyFill="1" applyBorder="1" applyAlignment="1">
      <alignment horizontal="center" vertical="center" wrapText="1"/>
    </xf>
    <xf numFmtId="0" fontId="36" fillId="10" borderId="37" xfId="0" applyFont="1" applyFill="1" applyBorder="1" applyAlignment="1">
      <alignment horizontal="center" vertical="center" wrapText="1"/>
    </xf>
    <xf numFmtId="0" fontId="36" fillId="10" borderId="31" xfId="0" applyFont="1" applyFill="1" applyBorder="1" applyAlignment="1">
      <alignment horizontal="center" vertical="center" wrapText="1"/>
    </xf>
    <xf numFmtId="0" fontId="36" fillId="10" borderId="38" xfId="0" applyFont="1" applyFill="1" applyBorder="1" applyAlignment="1">
      <alignment horizontal="center" vertical="center" wrapText="1"/>
    </xf>
    <xf numFmtId="0" fontId="36" fillId="10" borderId="32" xfId="0" applyFont="1" applyFill="1" applyBorder="1" applyAlignment="1">
      <alignment horizontal="center" vertical="center" wrapText="1"/>
    </xf>
    <xf numFmtId="0" fontId="36" fillId="10" borderId="39" xfId="0" applyFont="1" applyFill="1" applyBorder="1" applyAlignment="1">
      <alignment horizontal="center" vertical="center" wrapText="1"/>
    </xf>
    <xf numFmtId="167" fontId="36" fillId="10" borderId="32" xfId="0" applyNumberFormat="1" applyFont="1" applyFill="1" applyBorder="1" applyAlignment="1">
      <alignment horizontal="center" vertical="center" wrapText="1"/>
    </xf>
    <xf numFmtId="167" fontId="36" fillId="10" borderId="39" xfId="0" applyNumberFormat="1" applyFont="1" applyFill="1" applyBorder="1" applyAlignment="1">
      <alignment horizontal="center" vertical="center" wrapText="1"/>
    </xf>
    <xf numFmtId="0" fontId="38" fillId="10" borderId="34" xfId="0" applyFont="1" applyFill="1" applyBorder="1" applyAlignment="1">
      <alignment horizontal="center" vertical="center" wrapText="1"/>
    </xf>
    <xf numFmtId="0" fontId="38" fillId="10" borderId="35"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1" xfId="0" applyFont="1" applyFill="1" applyBorder="1" applyAlignment="1">
      <alignment horizontal="center" vertical="center" wrapText="1"/>
    </xf>
    <xf numFmtId="0" fontId="38" fillId="10" borderId="32" xfId="0" applyFont="1" applyFill="1" applyBorder="1" applyAlignment="1">
      <alignment horizontal="center" vertical="center" wrapText="1"/>
    </xf>
    <xf numFmtId="0" fontId="10" fillId="3" borderId="22" xfId="0" applyNumberFormat="1" applyFont="1" applyFill="1" applyBorder="1" applyAlignment="1">
      <alignment horizontal="center" vertical="center" wrapText="1"/>
    </xf>
    <xf numFmtId="0" fontId="10" fillId="3" borderId="45" xfId="0" applyNumberFormat="1" applyFont="1" applyFill="1" applyBorder="1" applyAlignment="1">
      <alignment horizontal="center" vertical="center" wrapText="1"/>
    </xf>
    <xf numFmtId="0" fontId="10" fillId="3" borderId="47" xfId="0" applyNumberFormat="1" applyFont="1" applyFill="1" applyBorder="1" applyAlignment="1">
      <alignment horizontal="center" vertical="center" wrapText="1"/>
    </xf>
    <xf numFmtId="0" fontId="10" fillId="3" borderId="44" xfId="0" applyNumberFormat="1" applyFont="1" applyFill="1" applyBorder="1" applyAlignment="1">
      <alignment horizontal="center" vertical="center" wrapText="1"/>
    </xf>
    <xf numFmtId="0" fontId="10" fillId="3" borderId="46" xfId="0" applyNumberFormat="1" applyFont="1" applyFill="1" applyBorder="1" applyAlignment="1">
      <alignment horizontal="center" vertical="center" wrapText="1"/>
    </xf>
    <xf numFmtId="0" fontId="10" fillId="3" borderId="42" xfId="0" applyNumberFormat="1" applyFont="1" applyFill="1" applyBorder="1" applyAlignment="1">
      <alignment horizontal="center" vertical="center" wrapText="1"/>
    </xf>
    <xf numFmtId="0" fontId="10" fillId="3" borderId="11" xfId="0" applyFont="1" applyFill="1" applyBorder="1" applyAlignment="1">
      <alignment horizontal="justify" vertical="center" wrapText="1"/>
    </xf>
    <xf numFmtId="0" fontId="10" fillId="3" borderId="24" xfId="0" applyFont="1" applyFill="1" applyBorder="1" applyAlignment="1">
      <alignment horizontal="justify" vertical="center" wrapText="1"/>
    </xf>
    <xf numFmtId="0" fontId="10" fillId="3" borderId="8" xfId="0" applyFont="1" applyFill="1" applyBorder="1" applyAlignment="1">
      <alignment horizontal="justify" vertical="center" wrapText="1"/>
    </xf>
    <xf numFmtId="14" fontId="10" fillId="3" borderId="11" xfId="0" applyNumberFormat="1" applyFont="1" applyFill="1" applyBorder="1" applyAlignment="1">
      <alignment horizontal="center" vertical="center" wrapText="1"/>
    </xf>
    <xf numFmtId="14" fontId="10" fillId="3" borderId="24" xfId="0" applyNumberFormat="1" applyFont="1" applyFill="1" applyBorder="1" applyAlignment="1">
      <alignment horizontal="center" vertical="center" wrapText="1"/>
    </xf>
    <xf numFmtId="14" fontId="10" fillId="3" borderId="8" xfId="0" applyNumberFormat="1" applyFont="1" applyFill="1" applyBorder="1" applyAlignment="1">
      <alignment horizontal="center" vertical="center" wrapText="1"/>
    </xf>
    <xf numFmtId="14" fontId="58" fillId="3" borderId="11" xfId="0" applyNumberFormat="1" applyFont="1" applyFill="1" applyBorder="1" applyAlignment="1">
      <alignment horizontal="left" vertical="center" wrapText="1"/>
    </xf>
    <xf numFmtId="14" fontId="58" fillId="3" borderId="24" xfId="0" applyNumberFormat="1" applyFont="1" applyFill="1" applyBorder="1" applyAlignment="1">
      <alignment horizontal="left" vertical="center" wrapText="1"/>
    </xf>
    <xf numFmtId="14" fontId="58" fillId="3" borderId="8" xfId="0" applyNumberFormat="1" applyFont="1" applyFill="1" applyBorder="1" applyAlignment="1">
      <alignment horizontal="left" vertical="center" wrapText="1"/>
    </xf>
    <xf numFmtId="0" fontId="38" fillId="10"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8"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61" fillId="0" borderId="11" xfId="0" applyFont="1" applyBorder="1" applyAlignment="1">
      <alignment horizontal="center" vertical="center" wrapText="1"/>
    </xf>
    <xf numFmtId="0" fontId="61" fillId="0" borderId="8" xfId="0" applyFont="1" applyBorder="1" applyAlignment="1">
      <alignment horizontal="center" vertical="center" wrapText="1"/>
    </xf>
    <xf numFmtId="14" fontId="58" fillId="3" borderId="11" xfId="0" applyNumberFormat="1" applyFont="1" applyFill="1" applyBorder="1" applyAlignment="1">
      <alignment horizontal="center" vertical="center" wrapText="1"/>
    </xf>
    <xf numFmtId="14" fontId="58" fillId="3" borderId="8" xfId="0" applyNumberFormat="1" applyFont="1" applyFill="1" applyBorder="1" applyAlignment="1">
      <alignment horizontal="center" vertical="center" wrapText="1"/>
    </xf>
    <xf numFmtId="0" fontId="10" fillId="3" borderId="11"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8" xfId="0" applyFont="1" applyFill="1" applyBorder="1" applyAlignment="1">
      <alignment horizontal="left" vertical="center" wrapText="1"/>
    </xf>
    <xf numFmtId="14" fontId="58" fillId="3" borderId="11" xfId="0" applyNumberFormat="1" applyFont="1" applyFill="1" applyBorder="1" applyAlignment="1">
      <alignment horizontal="justify" vertical="center" wrapText="1"/>
    </xf>
    <xf numFmtId="14" fontId="58" fillId="3" borderId="24" xfId="0" applyNumberFormat="1" applyFont="1" applyFill="1" applyBorder="1" applyAlignment="1">
      <alignment horizontal="justify" vertical="center" wrapText="1"/>
    </xf>
    <xf numFmtId="14" fontId="58" fillId="3" borderId="8" xfId="0" applyNumberFormat="1" applyFont="1" applyFill="1" applyBorder="1" applyAlignment="1">
      <alignment horizontal="justify" vertical="center" wrapText="1"/>
    </xf>
    <xf numFmtId="14" fontId="10" fillId="3" borderId="11" xfId="0" applyNumberFormat="1" applyFont="1" applyFill="1" applyBorder="1" applyAlignment="1">
      <alignment horizontal="center" vertical="center"/>
    </xf>
    <xf numFmtId="14" fontId="10" fillId="3" borderId="24" xfId="0" applyNumberFormat="1" applyFont="1" applyFill="1" applyBorder="1" applyAlignment="1">
      <alignment horizontal="center" vertical="center"/>
    </xf>
    <xf numFmtId="14" fontId="10" fillId="3" borderId="8" xfId="0" applyNumberFormat="1" applyFont="1" applyFill="1" applyBorder="1" applyAlignment="1">
      <alignment horizontal="center" vertical="center"/>
    </xf>
    <xf numFmtId="0" fontId="62" fillId="3" borderId="11" xfId="1" applyNumberFormat="1" applyFont="1" applyFill="1" applyBorder="1" applyAlignment="1" applyProtection="1">
      <alignment horizontal="center" vertical="center" wrapText="1" shrinkToFit="1"/>
    </xf>
    <xf numFmtId="0" fontId="62" fillId="3" borderId="8" xfId="1" applyNumberFormat="1" applyFont="1" applyFill="1" applyBorder="1" applyAlignment="1" applyProtection="1">
      <alignment horizontal="center" vertical="center" wrapText="1" shrinkToFit="1"/>
    </xf>
    <xf numFmtId="165" fontId="10" fillId="3" borderId="11" xfId="0" applyNumberFormat="1" applyFont="1" applyFill="1" applyBorder="1" applyAlignment="1">
      <alignment horizontal="justify" vertical="center" wrapText="1"/>
    </xf>
    <xf numFmtId="165" fontId="10" fillId="3" borderId="24" xfId="0" applyNumberFormat="1" applyFont="1" applyFill="1" applyBorder="1" applyAlignment="1">
      <alignment horizontal="justify" vertical="center" wrapText="1"/>
    </xf>
    <xf numFmtId="0" fontId="10" fillId="3" borderId="11"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8" xfId="0" applyFont="1" applyFill="1" applyBorder="1" applyAlignment="1">
      <alignment horizontal="center" vertical="center" wrapText="1"/>
    </xf>
    <xf numFmtId="14" fontId="58" fillId="3" borderId="24"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0" fontId="10" fillId="3" borderId="8" xfId="0" applyNumberFormat="1" applyFont="1" applyFill="1" applyBorder="1" applyAlignment="1">
      <alignment horizontal="center" vertical="center" wrapText="1"/>
    </xf>
    <xf numFmtId="0" fontId="17" fillId="11" borderId="13" xfId="0" applyFont="1" applyFill="1" applyBorder="1" applyAlignment="1">
      <alignment horizontal="center" vertical="center" wrapText="1"/>
    </xf>
    <xf numFmtId="0" fontId="17" fillId="11" borderId="26" xfId="0" applyFont="1" applyFill="1" applyBorder="1" applyAlignment="1">
      <alignment horizontal="center" vertical="center" wrapText="1"/>
    </xf>
    <xf numFmtId="0" fontId="17" fillId="11" borderId="5" xfId="0" applyFont="1" applyFill="1" applyBorder="1" applyAlignment="1">
      <alignment horizontal="center" vertical="center" wrapText="1"/>
    </xf>
    <xf numFmtId="14" fontId="10" fillId="3" borderId="11" xfId="0" applyNumberFormat="1" applyFont="1" applyFill="1" applyBorder="1" applyAlignment="1">
      <alignment horizontal="justify" vertical="center" wrapText="1"/>
    </xf>
    <xf numFmtId="14" fontId="10" fillId="3" borderId="24" xfId="0" applyNumberFormat="1" applyFont="1" applyFill="1" applyBorder="1" applyAlignment="1">
      <alignment horizontal="justify" vertical="center" wrapText="1"/>
    </xf>
    <xf numFmtId="14" fontId="10" fillId="3" borderId="8" xfId="0" applyNumberFormat="1" applyFont="1" applyFill="1" applyBorder="1" applyAlignment="1">
      <alignment horizontal="justify" vertical="center" wrapText="1"/>
    </xf>
    <xf numFmtId="0" fontId="53" fillId="3" borderId="7" xfId="0" applyFont="1" applyFill="1" applyBorder="1" applyAlignment="1">
      <alignment horizontal="center" wrapText="1"/>
    </xf>
    <xf numFmtId="0" fontId="17" fillId="11" borderId="25"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17" fillId="11" borderId="2" xfId="0" applyFont="1" applyFill="1" applyBorder="1" applyAlignment="1">
      <alignment horizontal="center" vertical="center" wrapText="1"/>
    </xf>
    <xf numFmtId="167" fontId="17" fillId="11" borderId="13" xfId="0" applyNumberFormat="1" applyFont="1" applyFill="1" applyBorder="1" applyAlignment="1">
      <alignment horizontal="center" vertical="center" wrapText="1"/>
    </xf>
    <xf numFmtId="167" fontId="17" fillId="11" borderId="2" xfId="0" applyNumberFormat="1" applyFont="1" applyFill="1" applyBorder="1" applyAlignment="1">
      <alignment horizontal="center" vertical="center" wrapText="1"/>
    </xf>
    <xf numFmtId="0" fontId="44" fillId="0" borderId="2" xfId="0" applyFont="1" applyBorder="1" applyAlignment="1">
      <alignment horizontal="center" vertical="center" wrapText="1"/>
    </xf>
    <xf numFmtId="0" fontId="44" fillId="3" borderId="2"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67" fillId="3" borderId="4" xfId="0" applyNumberFormat="1" applyFont="1" applyFill="1" applyBorder="1" applyAlignment="1">
      <alignment horizontal="center" vertical="center" wrapText="1"/>
    </xf>
    <xf numFmtId="0" fontId="10" fillId="3" borderId="2"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14" fontId="10" fillId="3" borderId="2" xfId="0" applyNumberFormat="1" applyFont="1" applyFill="1" applyBorder="1" applyAlignment="1">
      <alignment horizontal="left" vertical="center" wrapText="1"/>
    </xf>
    <xf numFmtId="0" fontId="63" fillId="0" borderId="0" xfId="0" applyFont="1" applyAlignment="1">
      <alignment horizontal="left" vertical="center"/>
    </xf>
    <xf numFmtId="0" fontId="58" fillId="3" borderId="2" xfId="0" applyFont="1" applyFill="1" applyBorder="1" applyAlignment="1">
      <alignment horizontal="justify" vertical="center" wrapText="1"/>
    </xf>
    <xf numFmtId="14" fontId="58" fillId="3" borderId="2" xfId="0" applyNumberFormat="1" applyFont="1" applyFill="1" applyBorder="1" applyAlignment="1">
      <alignment horizontal="center" vertical="center" wrapText="1"/>
    </xf>
    <xf numFmtId="0" fontId="36" fillId="12" borderId="4" xfId="0" applyNumberFormat="1" applyFont="1" applyFill="1" applyBorder="1" applyAlignment="1">
      <alignment horizontal="center" vertical="center" wrapText="1"/>
    </xf>
    <xf numFmtId="0" fontId="43" fillId="3" borderId="2" xfId="0" applyNumberFormat="1" applyFont="1" applyFill="1" applyBorder="1" applyAlignment="1">
      <alignment horizontal="center" vertical="center" wrapText="1"/>
    </xf>
    <xf numFmtId="0" fontId="73" fillId="3" borderId="0" xfId="0" applyNumberFormat="1" applyFont="1" applyFill="1" applyBorder="1" applyAlignment="1">
      <alignment horizontal="center" vertical="center" wrapText="1"/>
    </xf>
    <xf numFmtId="0" fontId="39" fillId="0" borderId="2" xfId="0" quotePrefix="1" applyFont="1" applyBorder="1" applyAlignment="1">
      <alignment horizontal="center" vertical="center" wrapText="1"/>
    </xf>
    <xf numFmtId="0" fontId="72" fillId="12" borderId="50" xfId="0" applyFont="1" applyFill="1" applyBorder="1" applyAlignment="1">
      <alignment horizontal="center" vertical="center" wrapText="1"/>
    </xf>
    <xf numFmtId="0" fontId="72" fillId="12" borderId="51" xfId="0" applyFont="1" applyFill="1" applyBorder="1" applyAlignment="1">
      <alignment horizontal="center" vertical="center" wrapText="1"/>
    </xf>
    <xf numFmtId="0" fontId="72" fillId="12" borderId="52" xfId="0" applyFont="1" applyFill="1" applyBorder="1" applyAlignment="1">
      <alignment horizontal="center" vertical="center" wrapText="1"/>
    </xf>
    <xf numFmtId="0" fontId="38" fillId="12" borderId="18" xfId="0" applyFont="1" applyFill="1" applyBorder="1" applyAlignment="1">
      <alignment horizontal="center" vertical="center" wrapText="1"/>
    </xf>
    <xf numFmtId="0" fontId="38" fillId="12" borderId="8" xfId="0" applyFont="1" applyFill="1" applyBorder="1" applyAlignment="1">
      <alignment horizontal="center" vertical="center" wrapText="1"/>
    </xf>
    <xf numFmtId="0" fontId="36" fillId="12" borderId="18" xfId="0" applyFont="1" applyFill="1" applyBorder="1" applyAlignment="1">
      <alignment horizontal="center" vertical="center" wrapText="1"/>
    </xf>
    <xf numFmtId="0" fontId="36" fillId="12" borderId="8" xfId="0" applyFont="1" applyFill="1" applyBorder="1" applyAlignment="1">
      <alignment horizontal="center" vertical="center" wrapText="1"/>
    </xf>
    <xf numFmtId="167" fontId="36" fillId="12" borderId="18" xfId="0" applyNumberFormat="1" applyFont="1" applyFill="1" applyBorder="1" applyAlignment="1">
      <alignment horizontal="center" vertical="center" wrapText="1"/>
    </xf>
    <xf numFmtId="167" fontId="36" fillId="12" borderId="8" xfId="0" applyNumberFormat="1" applyFont="1" applyFill="1" applyBorder="1" applyAlignment="1">
      <alignment horizontal="center" vertical="center" wrapText="1"/>
    </xf>
    <xf numFmtId="0" fontId="58" fillId="3" borderId="2" xfId="0" applyNumberFormat="1" applyFont="1" applyFill="1" applyBorder="1" applyAlignment="1">
      <alignment horizontal="center" vertical="center" wrapText="1"/>
    </xf>
    <xf numFmtId="0" fontId="36" fillId="12" borderId="16" xfId="0" applyFont="1" applyFill="1" applyBorder="1" applyAlignment="1">
      <alignment horizontal="center" vertical="center" wrapText="1"/>
    </xf>
    <xf numFmtId="0" fontId="36" fillId="12" borderId="47" xfId="0" applyFont="1" applyFill="1" applyBorder="1" applyAlignment="1">
      <alignment horizontal="center" vertical="center" wrapText="1"/>
    </xf>
    <xf numFmtId="0" fontId="72" fillId="12" borderId="49" xfId="0" applyFont="1" applyFill="1" applyBorder="1" applyAlignment="1">
      <alignment horizontal="center" vertical="center" wrapText="1"/>
    </xf>
    <xf numFmtId="0" fontId="72" fillId="12" borderId="10" xfId="0" applyFont="1" applyFill="1" applyBorder="1" applyAlignment="1">
      <alignment horizontal="center" vertical="center" wrapText="1"/>
    </xf>
    <xf numFmtId="0" fontId="6" fillId="3" borderId="7" xfId="1" applyFill="1" applyBorder="1" applyAlignment="1" applyProtection="1">
      <alignment horizontal="center" vertical="center"/>
    </xf>
    <xf numFmtId="0" fontId="74" fillId="12" borderId="25" xfId="0" applyFont="1" applyFill="1" applyBorder="1" applyAlignment="1">
      <alignment horizontal="center" vertical="center" wrapText="1"/>
    </xf>
    <xf numFmtId="0" fontId="74" fillId="12" borderId="4" xfId="0" applyFont="1" applyFill="1" applyBorder="1" applyAlignment="1">
      <alignment horizontal="center" vertical="center" wrapText="1"/>
    </xf>
    <xf numFmtId="0" fontId="74" fillId="12" borderId="13" xfId="0" applyFont="1" applyFill="1" applyBorder="1" applyAlignment="1">
      <alignment horizontal="center" vertical="center" wrapText="1"/>
    </xf>
    <xf numFmtId="0" fontId="74" fillId="12" borderId="2" xfId="0" applyFont="1" applyFill="1" applyBorder="1" applyAlignment="1">
      <alignment horizontal="center" vertical="center" wrapText="1"/>
    </xf>
    <xf numFmtId="0" fontId="74" fillId="12" borderId="26" xfId="0" applyFont="1" applyFill="1" applyBorder="1" applyAlignment="1">
      <alignment horizontal="center" vertical="center" wrapText="1"/>
    </xf>
    <xf numFmtId="0" fontId="74" fillId="12" borderId="5" xfId="0" applyFont="1" applyFill="1" applyBorder="1" applyAlignment="1">
      <alignment horizontal="center" vertical="center" wrapText="1"/>
    </xf>
    <xf numFmtId="167" fontId="74" fillId="12" borderId="13" xfId="0" applyNumberFormat="1" applyFont="1" applyFill="1" applyBorder="1" applyAlignment="1">
      <alignment horizontal="center" vertical="center" wrapText="1"/>
    </xf>
    <xf numFmtId="167" fontId="74" fillId="12" borderId="2" xfId="0" applyNumberFormat="1" applyFont="1" applyFill="1" applyBorder="1" applyAlignment="1">
      <alignment horizontal="center" vertical="center" wrapText="1"/>
    </xf>
    <xf numFmtId="14" fontId="58" fillId="3" borderId="2" xfId="0" applyNumberFormat="1" applyFont="1" applyFill="1" applyBorder="1" applyAlignment="1">
      <alignment horizontal="justify" vertical="center" wrapText="1"/>
    </xf>
    <xf numFmtId="0" fontId="39" fillId="3" borderId="5" xfId="0" applyFont="1" applyFill="1" applyBorder="1" applyAlignment="1">
      <alignment horizontal="center" vertical="center" wrapText="1"/>
    </xf>
    <xf numFmtId="0" fontId="39" fillId="0" borderId="11" xfId="0" applyFont="1" applyBorder="1" applyAlignment="1">
      <alignment horizontal="center" vertical="center" wrapText="1"/>
    </xf>
    <xf numFmtId="0" fontId="39" fillId="0" borderId="8" xfId="0" applyFont="1" applyBorder="1" applyAlignment="1">
      <alignment horizontal="center" vertical="center" wrapText="1"/>
    </xf>
    <xf numFmtId="0" fontId="39" fillId="3" borderId="11"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39" fillId="3" borderId="12"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72" fillId="12" borderId="22" xfId="0" applyNumberFormat="1" applyFont="1" applyFill="1" applyBorder="1" applyAlignment="1">
      <alignment horizontal="center" vertical="center" wrapText="1"/>
    </xf>
    <xf numFmtId="0" fontId="72" fillId="12" borderId="47" xfId="0" applyNumberFormat="1" applyFont="1" applyFill="1" applyBorder="1" applyAlignment="1">
      <alignment horizontal="center" vertical="center" wrapText="1"/>
    </xf>
    <xf numFmtId="0" fontId="72" fillId="12" borderId="45" xfId="0" applyNumberFormat="1" applyFont="1" applyFill="1" applyBorder="1" applyAlignment="1">
      <alignment horizontal="center" vertical="center" wrapText="1"/>
    </xf>
    <xf numFmtId="0" fontId="77" fillId="3" borderId="11" xfId="0" applyFont="1" applyFill="1" applyBorder="1" applyAlignment="1">
      <alignment horizontal="justify" vertical="center" wrapText="1"/>
    </xf>
    <xf numFmtId="0" fontId="77" fillId="3" borderId="24" xfId="0" applyFont="1" applyFill="1" applyBorder="1" applyAlignment="1">
      <alignment horizontal="justify" vertical="center" wrapText="1"/>
    </xf>
    <xf numFmtId="0" fontId="77" fillId="3" borderId="8" xfId="0" applyFont="1" applyFill="1" applyBorder="1" applyAlignment="1">
      <alignment horizontal="justify" vertical="center" wrapText="1"/>
    </xf>
    <xf numFmtId="0" fontId="77" fillId="3" borderId="11" xfId="0" applyNumberFormat="1" applyFont="1" applyFill="1" applyBorder="1" applyAlignment="1">
      <alignment horizontal="center" vertical="center" wrapText="1"/>
    </xf>
    <xf numFmtId="0" fontId="77" fillId="3" borderId="24" xfId="0" applyNumberFormat="1" applyFont="1" applyFill="1" applyBorder="1" applyAlignment="1">
      <alignment horizontal="center" vertical="center" wrapText="1"/>
    </xf>
    <xf numFmtId="0" fontId="77" fillId="3" borderId="8" xfId="0" applyNumberFormat="1" applyFont="1" applyFill="1" applyBorder="1" applyAlignment="1">
      <alignment horizontal="center" vertical="center" wrapText="1"/>
    </xf>
    <xf numFmtId="0" fontId="77" fillId="3" borderId="11" xfId="0" applyFont="1" applyFill="1" applyBorder="1" applyAlignment="1">
      <alignment horizontal="center" vertical="center" wrapText="1"/>
    </xf>
    <xf numFmtId="0" fontId="77" fillId="3" borderId="24"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2" fillId="12" borderId="44" xfId="0" applyNumberFormat="1" applyFont="1" applyFill="1" applyBorder="1" applyAlignment="1">
      <alignment horizontal="center" vertical="center" wrapText="1"/>
    </xf>
    <xf numFmtId="0" fontId="72" fillId="12" borderId="46" xfId="0" applyNumberFormat="1" applyFont="1" applyFill="1" applyBorder="1" applyAlignment="1">
      <alignment horizontal="center" vertical="center" wrapText="1"/>
    </xf>
    <xf numFmtId="0" fontId="72" fillId="12" borderId="42" xfId="0" applyNumberFormat="1" applyFont="1" applyFill="1" applyBorder="1" applyAlignment="1">
      <alignment horizontal="center" vertical="center" wrapText="1"/>
    </xf>
    <xf numFmtId="0" fontId="74" fillId="12" borderId="13" xfId="3" applyFont="1" applyFill="1" applyBorder="1" applyAlignment="1">
      <alignment horizontal="center" vertical="center" wrapText="1"/>
    </xf>
    <xf numFmtId="0" fontId="74" fillId="12" borderId="26" xfId="3" applyFont="1" applyFill="1" applyBorder="1" applyAlignment="1">
      <alignment horizontal="center" vertical="center" wrapText="1"/>
    </xf>
    <xf numFmtId="0" fontId="74" fillId="12" borderId="5" xfId="3" applyFont="1" applyFill="1" applyBorder="1" applyAlignment="1">
      <alignment horizontal="center" vertical="center" wrapText="1"/>
    </xf>
    <xf numFmtId="167" fontId="74" fillId="12" borderId="13" xfId="3" applyNumberFormat="1" applyFont="1" applyFill="1" applyBorder="1" applyAlignment="1">
      <alignment horizontal="center" vertical="center" wrapText="1"/>
    </xf>
    <xf numFmtId="167" fontId="74" fillId="12" borderId="2" xfId="3" applyNumberFormat="1" applyFont="1" applyFill="1" applyBorder="1" applyAlignment="1">
      <alignment horizontal="center" vertical="center" wrapText="1"/>
    </xf>
    <xf numFmtId="0" fontId="74" fillId="12" borderId="2" xfId="3" applyFont="1" applyFill="1" applyBorder="1" applyAlignment="1">
      <alignment horizontal="center" vertical="center" wrapText="1"/>
    </xf>
    <xf numFmtId="0" fontId="74" fillId="12" borderId="25" xfId="3" applyFont="1" applyFill="1" applyBorder="1" applyAlignment="1">
      <alignment horizontal="center" vertical="center" wrapText="1"/>
    </xf>
    <xf numFmtId="0" fontId="74" fillId="12" borderId="4" xfId="3" applyFont="1" applyFill="1" applyBorder="1" applyAlignment="1">
      <alignment horizontal="center" vertical="center" wrapText="1"/>
    </xf>
    <xf numFmtId="0" fontId="74" fillId="12" borderId="13" xfId="3" applyFont="1" applyFill="1" applyBorder="1" applyAlignment="1">
      <alignment horizontal="justify" vertical="center" wrapText="1"/>
    </xf>
    <xf numFmtId="0" fontId="74" fillId="12" borderId="2" xfId="3" applyFont="1" applyFill="1" applyBorder="1" applyAlignment="1">
      <alignment horizontal="justify" vertical="center" wrapText="1"/>
    </xf>
    <xf numFmtId="0" fontId="84" fillId="12" borderId="13" xfId="3" applyFont="1" applyFill="1" applyBorder="1" applyAlignment="1">
      <alignment horizontal="center" vertical="center" wrapText="1"/>
    </xf>
    <xf numFmtId="0" fontId="84" fillId="12" borderId="2" xfId="3" applyFont="1" applyFill="1" applyBorder="1" applyAlignment="1">
      <alignment horizontal="center" vertical="center" wrapText="1"/>
    </xf>
    <xf numFmtId="0" fontId="76" fillId="3" borderId="58" xfId="3" applyNumberFormat="1" applyFont="1" applyFill="1" applyBorder="1" applyAlignment="1">
      <alignment horizontal="center" vertical="center" wrapText="1"/>
    </xf>
    <xf numFmtId="0" fontId="76" fillId="3" borderId="59" xfId="3" applyNumberFormat="1" applyFont="1" applyFill="1" applyBorder="1" applyAlignment="1">
      <alignment horizontal="center" vertical="center" wrapText="1"/>
    </xf>
    <xf numFmtId="14" fontId="77" fillId="3" borderId="11" xfId="0" applyNumberFormat="1" applyFont="1" applyFill="1" applyBorder="1" applyAlignment="1">
      <alignment horizontal="center" vertical="center" wrapText="1"/>
    </xf>
    <xf numFmtId="14" fontId="77" fillId="3" borderId="24" xfId="0" applyNumberFormat="1" applyFont="1" applyFill="1" applyBorder="1" applyAlignment="1">
      <alignment horizontal="center" vertical="center" wrapText="1"/>
    </xf>
    <xf numFmtId="14" fontId="77" fillId="3" borderId="8" xfId="0" applyNumberFormat="1" applyFont="1" applyFill="1" applyBorder="1" applyAlignment="1">
      <alignment horizontal="center" vertical="center" wrapText="1"/>
    </xf>
    <xf numFmtId="172" fontId="77" fillId="3" borderId="11" xfId="0" applyNumberFormat="1" applyFont="1" applyFill="1" applyBorder="1" applyAlignment="1">
      <alignment horizontal="center" vertical="center" wrapText="1"/>
    </xf>
    <xf numFmtId="172" fontId="77" fillId="3" borderId="24" xfId="0" applyNumberFormat="1" applyFont="1" applyFill="1" applyBorder="1" applyAlignment="1">
      <alignment horizontal="center" vertical="center" wrapText="1"/>
    </xf>
    <xf numFmtId="172" fontId="77" fillId="3" borderId="8" xfId="0" applyNumberFormat="1" applyFont="1" applyFill="1" applyBorder="1" applyAlignment="1">
      <alignment horizontal="center" vertical="center" wrapText="1"/>
    </xf>
    <xf numFmtId="0" fontId="72" fillId="12" borderId="2" xfId="0" applyNumberFormat="1" applyFont="1" applyFill="1" applyBorder="1" applyAlignment="1">
      <alignment horizontal="center" vertical="center" wrapText="1"/>
    </xf>
    <xf numFmtId="0" fontId="77" fillId="3" borderId="2" xfId="0" applyFont="1" applyFill="1" applyBorder="1" applyAlignment="1">
      <alignment horizontal="center" vertical="center" wrapText="1"/>
    </xf>
    <xf numFmtId="0" fontId="77" fillId="3" borderId="2" xfId="0" applyFont="1" applyFill="1" applyBorder="1" applyAlignment="1">
      <alignment horizontal="justify" vertical="center" wrapText="1"/>
    </xf>
    <xf numFmtId="0" fontId="77" fillId="3" borderId="11" xfId="0" applyFont="1" applyFill="1" applyBorder="1" applyAlignment="1">
      <alignment horizontal="left" vertical="center" wrapText="1"/>
    </xf>
    <xf numFmtId="0" fontId="77" fillId="3" borderId="24" xfId="0" applyFont="1" applyFill="1" applyBorder="1" applyAlignment="1">
      <alignment horizontal="left" vertical="center" wrapText="1"/>
    </xf>
    <xf numFmtId="0" fontId="77" fillId="3" borderId="8" xfId="0" applyFont="1" applyFill="1" applyBorder="1" applyAlignment="1">
      <alignment horizontal="left" vertical="center" wrapText="1"/>
    </xf>
    <xf numFmtId="0" fontId="72" fillId="12" borderId="16" xfId="0" applyNumberFormat="1" applyFont="1" applyFill="1" applyBorder="1" applyAlignment="1">
      <alignment horizontal="center" vertical="center" wrapText="1"/>
    </xf>
    <xf numFmtId="0" fontId="77" fillId="3" borderId="11" xfId="0" applyFont="1" applyFill="1" applyBorder="1" applyAlignment="1">
      <alignment vertical="center" wrapText="1"/>
    </xf>
    <xf numFmtId="0" fontId="77" fillId="3" borderId="24" xfId="0" applyFont="1" applyFill="1" applyBorder="1" applyAlignment="1">
      <alignment vertical="center" wrapText="1"/>
    </xf>
    <xf numFmtId="0" fontId="77" fillId="3" borderId="8" xfId="0" applyFont="1" applyFill="1" applyBorder="1" applyAlignment="1">
      <alignment vertical="center" wrapText="1"/>
    </xf>
    <xf numFmtId="14" fontId="77" fillId="3" borderId="11" xfId="0" applyNumberFormat="1" applyFont="1" applyFill="1" applyBorder="1" applyAlignment="1">
      <alignment horizontal="justify" vertical="center" wrapText="1"/>
    </xf>
    <xf numFmtId="14" fontId="77" fillId="3" borderId="8" xfId="0" applyNumberFormat="1" applyFont="1" applyFill="1" applyBorder="1" applyAlignment="1">
      <alignment horizontal="justify" vertical="center" wrapText="1"/>
    </xf>
    <xf numFmtId="0" fontId="31" fillId="3" borderId="0" xfId="3" applyFont="1" applyFill="1" applyBorder="1" applyAlignment="1">
      <alignment horizontal="center" vertical="center" wrapText="1"/>
    </xf>
    <xf numFmtId="0" fontId="44" fillId="3" borderId="0" xfId="3" applyFont="1" applyFill="1" applyBorder="1" applyAlignment="1">
      <alignment horizontal="center" vertical="center" wrapText="1"/>
    </xf>
    <xf numFmtId="0" fontId="44" fillId="3" borderId="0" xfId="3" applyFont="1" applyFill="1" applyBorder="1" applyAlignment="1">
      <alignment horizontal="center" wrapText="1"/>
    </xf>
    <xf numFmtId="0" fontId="82" fillId="3" borderId="7" xfId="1" applyFont="1" applyFill="1" applyBorder="1" applyAlignment="1" applyProtection="1">
      <alignment horizontal="center" vertical="center"/>
    </xf>
    <xf numFmtId="14" fontId="77" fillId="3" borderId="11" xfId="0" applyNumberFormat="1" applyFont="1" applyFill="1" applyBorder="1" applyAlignment="1">
      <alignment horizontal="left" vertical="center" wrapText="1"/>
    </xf>
    <xf numFmtId="14" fontId="77" fillId="3" borderId="8" xfId="0" applyNumberFormat="1" applyFont="1" applyFill="1" applyBorder="1" applyAlignment="1">
      <alignment horizontal="left" vertical="center" wrapText="1"/>
    </xf>
    <xf numFmtId="0" fontId="89" fillId="3" borderId="8" xfId="0" applyFont="1" applyFill="1" applyBorder="1" applyAlignment="1">
      <alignment horizontal="left" vertical="center" wrapText="1"/>
    </xf>
    <xf numFmtId="0" fontId="44" fillId="3" borderId="7" xfId="3" applyFont="1" applyFill="1" applyBorder="1" applyAlignment="1">
      <alignment horizontal="center" wrapText="1"/>
    </xf>
    <xf numFmtId="0" fontId="44" fillId="3" borderId="54" xfId="3" applyFont="1" applyFill="1" applyBorder="1" applyAlignment="1">
      <alignment horizontal="center" wrapText="1"/>
    </xf>
    <xf numFmtId="0" fontId="12" fillId="3" borderId="11" xfId="1" applyNumberFormat="1" applyFont="1" applyFill="1" applyBorder="1" applyAlignment="1" applyProtection="1">
      <alignment horizontal="center" vertical="center" wrapText="1" shrinkToFit="1"/>
    </xf>
    <xf numFmtId="0" fontId="12" fillId="3" borderId="8" xfId="1" applyNumberFormat="1" applyFont="1" applyFill="1" applyBorder="1" applyAlignment="1" applyProtection="1">
      <alignment horizontal="center" vertical="center" wrapText="1" shrinkToFit="1"/>
    </xf>
    <xf numFmtId="0" fontId="31" fillId="0" borderId="29" xfId="3" applyFont="1" applyBorder="1" applyAlignment="1">
      <alignment horizontal="center" vertical="center" wrapText="1"/>
    </xf>
    <xf numFmtId="0" fontId="31" fillId="0" borderId="57" xfId="3" applyFont="1" applyBorder="1" applyAlignment="1">
      <alignment horizontal="center" vertical="center" wrapText="1"/>
    </xf>
    <xf numFmtId="0" fontId="31" fillId="0" borderId="27" xfId="3" applyFont="1" applyBorder="1" applyAlignment="1">
      <alignment horizontal="center" vertical="center" wrapText="1"/>
    </xf>
    <xf numFmtId="0" fontId="80" fillId="3" borderId="12" xfId="3" applyFont="1" applyFill="1" applyBorder="1" applyAlignment="1">
      <alignment horizontal="center" vertical="center" wrapText="1"/>
    </xf>
    <xf numFmtId="0" fontId="80" fillId="3" borderId="10" xfId="3" applyFont="1" applyFill="1" applyBorder="1" applyAlignment="1">
      <alignment horizontal="center" vertical="center" wrapText="1"/>
    </xf>
    <xf numFmtId="0" fontId="31" fillId="13" borderId="11" xfId="3" applyFont="1" applyFill="1" applyBorder="1" applyAlignment="1">
      <alignment horizontal="center" vertical="center" wrapText="1"/>
    </xf>
    <xf numFmtId="0" fontId="31" fillId="13" borderId="8" xfId="3" applyFont="1" applyFill="1" applyBorder="1" applyAlignment="1">
      <alignment horizontal="center" vertical="center" wrapText="1"/>
    </xf>
    <xf numFmtId="0" fontId="72" fillId="12" borderId="4" xfId="0" applyNumberFormat="1" applyFont="1" applyFill="1" applyBorder="1" applyAlignment="1">
      <alignment horizontal="center" vertical="center" wrapText="1"/>
    </xf>
    <xf numFmtId="0" fontId="31" fillId="3" borderId="2" xfId="0" applyFont="1" applyFill="1" applyBorder="1" applyAlignment="1">
      <alignment horizontal="center" vertical="center" wrapText="1"/>
    </xf>
    <xf numFmtId="167" fontId="77" fillId="3" borderId="2" xfId="0" applyNumberFormat="1" applyFont="1" applyFill="1" applyBorder="1" applyAlignment="1">
      <alignment horizontal="center" vertical="center"/>
    </xf>
    <xf numFmtId="0" fontId="72" fillId="12" borderId="13" xfId="0" applyFont="1" applyFill="1" applyBorder="1" applyAlignment="1">
      <alignment horizontal="center" vertical="center" wrapText="1"/>
    </xf>
    <xf numFmtId="0" fontId="72" fillId="12" borderId="26" xfId="0" applyFont="1" applyFill="1" applyBorder="1" applyAlignment="1">
      <alignment horizontal="center" vertical="center" wrapText="1"/>
    </xf>
    <xf numFmtId="0" fontId="72" fillId="12" borderId="5" xfId="0" applyFont="1" applyFill="1" applyBorder="1" applyAlignment="1">
      <alignment horizontal="center" vertical="center" wrapText="1"/>
    </xf>
    <xf numFmtId="0" fontId="72" fillId="12" borderId="25" xfId="0" applyFont="1" applyFill="1" applyBorder="1" applyAlignment="1">
      <alignment horizontal="center" vertical="center" wrapText="1"/>
    </xf>
    <xf numFmtId="0" fontId="72" fillId="12" borderId="4" xfId="0" applyFont="1" applyFill="1" applyBorder="1" applyAlignment="1">
      <alignment horizontal="center" vertical="center" wrapText="1"/>
    </xf>
    <xf numFmtId="0" fontId="72" fillId="12" borderId="2" xfId="0" applyFont="1" applyFill="1" applyBorder="1" applyAlignment="1">
      <alignment horizontal="center" vertical="center" wrapText="1"/>
    </xf>
    <xf numFmtId="0" fontId="72" fillId="12" borderId="13" xfId="0" applyFont="1" applyFill="1" applyBorder="1" applyAlignment="1">
      <alignment horizontal="justify" vertical="center" wrapText="1"/>
    </xf>
    <xf numFmtId="0" fontId="72" fillId="12" borderId="2" xfId="0" applyFont="1" applyFill="1" applyBorder="1" applyAlignment="1">
      <alignment horizontal="justify" vertical="center" wrapText="1"/>
    </xf>
    <xf numFmtId="167" fontId="72" fillId="12" borderId="13" xfId="0" applyNumberFormat="1" applyFont="1" applyFill="1" applyBorder="1" applyAlignment="1">
      <alignment horizontal="center" vertical="center" wrapText="1"/>
    </xf>
    <xf numFmtId="167" fontId="72" fillId="12" borderId="2" xfId="0" applyNumberFormat="1" applyFont="1" applyFill="1" applyBorder="1" applyAlignment="1">
      <alignment horizontal="center" vertical="center" wrapText="1"/>
    </xf>
    <xf numFmtId="0" fontId="79" fillId="3" borderId="2" xfId="0" applyNumberFormat="1" applyFont="1" applyFill="1" applyBorder="1" applyAlignment="1">
      <alignment horizontal="center" vertical="center" wrapText="1"/>
    </xf>
    <xf numFmtId="172" fontId="72" fillId="12" borderId="13" xfId="0" applyNumberFormat="1" applyFont="1" applyFill="1" applyBorder="1" applyAlignment="1">
      <alignment horizontal="center" vertical="center" wrapText="1"/>
    </xf>
    <xf numFmtId="172" fontId="72" fillId="12" borderId="2" xfId="0" applyNumberFormat="1" applyFont="1" applyFill="1" applyBorder="1" applyAlignment="1">
      <alignment horizontal="center" vertical="center" wrapText="1"/>
    </xf>
    <xf numFmtId="172" fontId="77" fillId="3" borderId="2" xfId="0" applyNumberFormat="1" applyFont="1" applyFill="1" applyBorder="1" applyAlignment="1">
      <alignment horizontal="center" vertical="center" wrapText="1"/>
    </xf>
    <xf numFmtId="0" fontId="72" fillId="12" borderId="62" xfId="0" applyFont="1" applyFill="1" applyBorder="1" applyAlignment="1">
      <alignment horizontal="center" vertical="center" wrapText="1"/>
    </xf>
    <xf numFmtId="0" fontId="72" fillId="12" borderId="63" xfId="0" applyFont="1" applyFill="1" applyBorder="1" applyAlignment="1">
      <alignment horizontal="center" vertical="center" wrapText="1"/>
    </xf>
    <xf numFmtId="167" fontId="72" fillId="12" borderId="62" xfId="0" applyNumberFormat="1" applyFont="1" applyFill="1" applyBorder="1" applyAlignment="1">
      <alignment horizontal="center" vertical="center" wrapText="1"/>
    </xf>
    <xf numFmtId="172" fontId="72" fillId="12" borderId="62" xfId="0" applyNumberFormat="1" applyFont="1" applyFill="1" applyBorder="1" applyAlignment="1">
      <alignment horizontal="center" vertical="center" wrapText="1"/>
    </xf>
    <xf numFmtId="0" fontId="72" fillId="12" borderId="61" xfId="0" applyFont="1" applyFill="1" applyBorder="1" applyAlignment="1">
      <alignment horizontal="center" vertical="center" wrapText="1"/>
    </xf>
    <xf numFmtId="0" fontId="72" fillId="12" borderId="55" xfId="0" applyFont="1" applyFill="1" applyBorder="1" applyAlignment="1">
      <alignment horizontal="center" vertical="center" wrapText="1"/>
    </xf>
    <xf numFmtId="0" fontId="72" fillId="12" borderId="62" xfId="0" applyFont="1" applyFill="1" applyBorder="1" applyAlignment="1">
      <alignment horizontal="justify" vertical="center" wrapText="1"/>
    </xf>
    <xf numFmtId="0" fontId="73" fillId="3" borderId="66" xfId="0" applyFont="1" applyFill="1" applyBorder="1" applyAlignment="1">
      <alignment horizontal="center" vertical="center"/>
    </xf>
    <xf numFmtId="0" fontId="73" fillId="3" borderId="65" xfId="0" applyFont="1" applyFill="1" applyBorder="1" applyAlignment="1">
      <alignment horizontal="center" vertical="center"/>
    </xf>
    <xf numFmtId="0" fontId="73" fillId="3" borderId="68" xfId="0" applyFont="1" applyFill="1" applyBorder="1" applyAlignment="1">
      <alignment horizontal="center" vertical="center"/>
    </xf>
    <xf numFmtId="0" fontId="73" fillId="3" borderId="0" xfId="0" applyFont="1" applyFill="1" applyBorder="1" applyAlignment="1">
      <alignment horizontal="center" vertical="center"/>
    </xf>
    <xf numFmtId="0" fontId="73" fillId="3" borderId="70" xfId="0" applyFont="1" applyFill="1" applyBorder="1" applyAlignment="1">
      <alignment horizontal="center" vertical="center"/>
    </xf>
    <xf numFmtId="0" fontId="73" fillId="3" borderId="71" xfId="0" applyFont="1" applyFill="1" applyBorder="1" applyAlignment="1">
      <alignment horizontal="center" vertical="center"/>
    </xf>
    <xf numFmtId="0" fontId="78" fillId="3" borderId="2" xfId="0" applyFont="1" applyFill="1" applyBorder="1" applyAlignment="1">
      <alignment horizontal="center" vertical="center" wrapText="1"/>
    </xf>
    <xf numFmtId="14" fontId="77" fillId="3" borderId="2" xfId="0" applyNumberFormat="1" applyFont="1" applyFill="1" applyBorder="1" applyAlignment="1">
      <alignment horizontal="justify" vertical="center" wrapText="1"/>
    </xf>
    <xf numFmtId="0" fontId="77" fillId="3" borderId="1" xfId="0" applyFont="1" applyFill="1" applyBorder="1" applyAlignment="1">
      <alignment horizontal="center" vertical="center" wrapText="1"/>
    </xf>
  </cellXfs>
  <cellStyles count="14">
    <cellStyle name="Hipervínculo" xfId="1" builtinId="8"/>
    <cellStyle name="Moneda 2" xfId="8"/>
    <cellStyle name="Moneda 3" xfId="10"/>
    <cellStyle name="Moneda 4" xfId="11"/>
    <cellStyle name="Moneda 5" xfId="13"/>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s>
  <dxfs count="582">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28575</xdr:colOff>
      <xdr:row>12</xdr:row>
      <xdr:rowOff>21166</xdr:rowOff>
    </xdr:to>
    <xdr:pic>
      <xdr:nvPicPr>
        <xdr:cNvPr id="1788665"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62"/>
        <a:stretch/>
      </xdr:blipFill>
      <xdr:spPr bwMode="auto">
        <a:xfrm>
          <a:off x="0" y="0"/>
          <a:ext cx="21914908" cy="1502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file:///\\192.168.0.7\uaci\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file:///\\192.168.0.7\uaci\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10.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6" Type="http://schemas.openxmlformats.org/officeDocument/2006/relationships/hyperlink" Target="..\11.%20ORDENES\ORDENES%202020\1232-2020%20CONT%20EMPRESARIALES%2010-02-2020.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3" Type="http://schemas.openxmlformats.org/officeDocument/2006/relationships/hyperlink" Target="..\11.%20ORDENES\ORDENES%202020\1275-2020%20TRIPLE%20H%2024-04-2020.pdf" TargetMode="External"/><Relationship Id="rId68" Type="http://schemas.openxmlformats.org/officeDocument/2006/relationships/hyperlink" Target="..\11.%20ORDENES\ORDENES%202020\1270-2020%20CTE%20TELECOM%20PERSONAL%2017-04-2020.pdf" TargetMode="External"/><Relationship Id="rId84" Type="http://schemas.openxmlformats.org/officeDocument/2006/relationships/hyperlink" Target="..\11.%20ORDENES\ORDENES%202020\1294-2020%20GRUPO%20PAILL%2018-05-2020.pdf" TargetMode="External"/><Relationship Id="rId89" Type="http://schemas.openxmlformats.org/officeDocument/2006/relationships/hyperlink" Target="..\11.%20ORDENES\ORDENES%202020\1319-2020%20INESERMA.pdf" TargetMode="External"/><Relationship Id="rId16" Type="http://schemas.openxmlformats.org/officeDocument/2006/relationships/hyperlink" Target="..\11.%20ORDENES\ORDENES%202020\1257-2020%20NOE%20ALBERTO%20GUILLEN%2013-03-2020.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25" Type="http://schemas.openxmlformats.org/officeDocument/2006/relationships/hyperlink" Target="..\11.%20ORDENES\ORDENES%202020\1307-2020%20JARET%20NAUN%2027-05-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59" Type="http://schemas.openxmlformats.org/officeDocument/2006/relationships/hyperlink" Target="..\11.%20ORDENES\ORDENES%202020\1281-2020%20MARIA%20GUILLERMINA%20JOVEL%2024-04-2020.pdf" TargetMode="External"/><Relationship Id="rId67" Type="http://schemas.openxmlformats.org/officeDocument/2006/relationships/hyperlink" Target="..\11.%20ORDENES\ORDENES%202020\1284-2020%20INTERCOLOR%2024-04-2020.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54" Type="http://schemas.openxmlformats.org/officeDocument/2006/relationships/hyperlink" Target="..\11.%20ORDENES\ORDENES%202020\1304-2020%20VALESOLO%2028-05-2020.pdf" TargetMode="External"/><Relationship Id="rId62" Type="http://schemas.openxmlformats.org/officeDocument/2006/relationships/hyperlink" Target="..\11.%20ORDENES\ORDENES%202020\1276-2020%20JOSE%20HERNANDEZ%2024-04-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72-2020%20AGUAPURA%2021-04-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15" Type="http://schemas.openxmlformats.org/officeDocument/2006/relationships/hyperlink" Target="..\11.%20ORDENES\ORDENES%202020\1256-2020%20DPG%2013-03-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36" Type="http://schemas.openxmlformats.org/officeDocument/2006/relationships/hyperlink" Target="..\11.%20ORDENES\ORDENES%202020\1260-2020%20INGENIERIA%20DE%20PLANTAS%20ELECTRICAS%2016-03-2020.pdf" TargetMode="External"/><Relationship Id="rId49" Type="http://schemas.openxmlformats.org/officeDocument/2006/relationships/hyperlink" Target="..\2.%20ACUERDOS%202012%20A%20LA%20FECHA\ACUERDOS%202019\656.12.2019%20DE%20FECHA%2018-12-2019%20%20PRORR%20ARREDAMIENTOS.pdf" TargetMode="External"/><Relationship Id="rId57" Type="http://schemas.openxmlformats.org/officeDocument/2006/relationships/hyperlink" Target="..\11.%20ORDENES\ORDENES%202020\1280-2020%20FONDO%20DE%20ACTIV%2024-04-2020.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44" Type="http://schemas.openxmlformats.org/officeDocument/2006/relationships/hyperlink" Target="..\11.%20ORDENES\ORDENES%202020\1306-2020%20JOSE%20LEONEL%20MONTERROSA.pdf" TargetMode="External"/><Relationship Id="rId52" Type="http://schemas.openxmlformats.org/officeDocument/2006/relationships/hyperlink" Target="..\11.%20ORDENES\ORDENES%202020\1303-2020%20CANDRAY%2028-05-2020.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file:///C:\Users\elizabetharias\AppData\Local\11.%20ORDENES\ORDENES%202020\1323-2020%20FREDY%20NOE%20GRANADOS%20RIVERA.pdf" TargetMode="External"/><Relationship Id="rId101" Type="http://schemas.openxmlformats.org/officeDocument/2006/relationships/drawing" Target="../drawings/drawing11.xm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11.%20ORDENES\ORDENES%202020\1291-2020%20MARIA%20SUSANA%20MEJIA%2007-05-2020.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printerSettings" Target="../printerSettings/printerSettings11.bin"/><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297-2020%20TELEFONICA%20MULTISERVICIOS%2022-05-2020.pdf" TargetMode="External"/><Relationship Id="rId3" Type="http://schemas.openxmlformats.org/officeDocument/2006/relationships/hyperlink" Target="..\11.%20ORDENES\ORDENES%202020\1235-2020%20JOSE%20HERNANDEZ%2024-02-2020.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3.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3.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4.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4.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5.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5.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6.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6.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7.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8.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8.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9.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9.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56"/>
  <sheetViews>
    <sheetView view="pageBreakPreview" topLeftCell="C284" zoomScale="93" zoomScaleNormal="71" zoomScaleSheetLayoutView="93" workbookViewId="0">
      <selection activeCell="D288" sqref="D288"/>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4.28515625" style="5" bestFit="1" customWidth="1"/>
    <col min="5" max="5" width="18.85546875" style="8" customWidth="1"/>
    <col min="6" max="6" width="18.85546875" style="56" hidden="1" customWidth="1"/>
    <col min="7" max="7" width="11.7109375" style="56"/>
    <col min="8" max="14" width="11.7109375" style="4"/>
    <col min="15" max="15" width="30.28515625" style="4" customWidth="1"/>
    <col min="16" max="16384" width="11.7109375" style="4"/>
  </cols>
  <sheetData>
    <row r="1" spans="1:25" s="56" customFormat="1" x14ac:dyDescent="0.2">
      <c r="A1" s="772"/>
      <c r="B1" s="772"/>
      <c r="C1" s="772"/>
      <c r="D1" s="772"/>
      <c r="E1" s="773"/>
    </row>
    <row r="2" spans="1:25" s="56" customFormat="1" x14ac:dyDescent="0.2">
      <c r="A2" s="1"/>
      <c r="E2" s="7"/>
    </row>
    <row r="3" spans="1:25" s="56" customFormat="1" x14ac:dyDescent="0.2">
      <c r="A3" s="1"/>
      <c r="E3" s="7"/>
    </row>
    <row r="4" spans="1:25" s="56" customFormat="1" x14ac:dyDescent="0.2">
      <c r="A4" s="1"/>
      <c r="E4" s="7"/>
    </row>
    <row r="5" spans="1:25" s="56" customFormat="1" x14ac:dyDescent="0.2">
      <c r="A5" s="1"/>
      <c r="E5" s="7"/>
    </row>
    <row r="6" spans="1:25" s="56" customFormat="1" x14ac:dyDescent="0.2">
      <c r="A6" s="1"/>
      <c r="E6" s="7"/>
    </row>
    <row r="7" spans="1:25" s="56" customFormat="1" x14ac:dyDescent="0.2">
      <c r="A7" s="1"/>
      <c r="E7" s="7"/>
    </row>
    <row r="8" spans="1:25" s="56" customFormat="1" x14ac:dyDescent="0.2">
      <c r="A8" s="1"/>
      <c r="E8" s="7"/>
    </row>
    <row r="9" spans="1:25" s="56" customFormat="1" x14ac:dyDescent="0.2">
      <c r="A9" s="1"/>
      <c r="E9" s="7"/>
    </row>
    <row r="10" spans="1:25" s="56" customFormat="1" x14ac:dyDescent="0.2">
      <c r="A10" s="1"/>
      <c r="E10" s="7"/>
    </row>
    <row r="11" spans="1:25" s="56" customFormat="1" x14ac:dyDescent="0.2">
      <c r="A11" s="1"/>
      <c r="E11" s="7"/>
    </row>
    <row r="12" spans="1:25" s="56" customFormat="1" x14ac:dyDescent="0.2">
      <c r="A12" s="1"/>
      <c r="E12" s="7"/>
    </row>
    <row r="13" spans="1:25" s="56" customFormat="1" x14ac:dyDescent="0.2">
      <c r="A13" s="1"/>
      <c r="E13" s="7"/>
    </row>
    <row r="14" spans="1:25" s="2" customFormat="1" ht="18.75" customHeight="1" x14ac:dyDescent="0.2">
      <c r="A14" s="771" t="s">
        <v>992</v>
      </c>
      <c r="B14" s="771"/>
      <c r="C14" s="771"/>
      <c r="D14" s="771"/>
      <c r="E14" s="771"/>
      <c r="F14" s="771"/>
      <c r="G14" s="771"/>
      <c r="H14" s="771"/>
      <c r="I14" s="771"/>
      <c r="J14" s="771"/>
      <c r="K14" s="771"/>
      <c r="L14" s="771"/>
      <c r="M14" s="771"/>
      <c r="N14" s="771"/>
      <c r="O14" s="771"/>
    </row>
    <row r="15" spans="1:25" s="2" customFormat="1" ht="36" customHeight="1" thickBot="1" x14ac:dyDescent="0.25">
      <c r="A15" s="770" t="s">
        <v>0</v>
      </c>
      <c r="B15" s="770"/>
      <c r="C15" s="770"/>
      <c r="D15" s="770"/>
      <c r="E15" s="770"/>
      <c r="F15" s="770"/>
      <c r="G15" s="770"/>
      <c r="H15" s="770"/>
      <c r="I15" s="770"/>
      <c r="J15" s="770"/>
      <c r="K15" s="770"/>
      <c r="L15" s="770"/>
      <c r="M15" s="770"/>
      <c r="N15" s="770"/>
      <c r="O15" s="770"/>
    </row>
    <row r="16" spans="1:25" s="40" customFormat="1" ht="48" customHeight="1" thickTop="1" x14ac:dyDescent="0.2">
      <c r="A16" s="757" t="s">
        <v>1571</v>
      </c>
      <c r="B16" s="759" t="s">
        <v>1572</v>
      </c>
      <c r="C16" s="759" t="s">
        <v>1573</v>
      </c>
      <c r="D16" s="759" t="s">
        <v>763</v>
      </c>
      <c r="E16" s="761" t="s">
        <v>764</v>
      </c>
      <c r="F16" s="763" t="s">
        <v>1574</v>
      </c>
      <c r="G16" s="763" t="s">
        <v>1575</v>
      </c>
      <c r="H16" s="763"/>
      <c r="I16" s="763" t="s">
        <v>1576</v>
      </c>
      <c r="J16" s="763"/>
      <c r="K16" s="763" t="s">
        <v>1577</v>
      </c>
      <c r="L16" s="763"/>
      <c r="M16" s="763"/>
      <c r="N16" s="763"/>
      <c r="O16" s="755" t="s">
        <v>1578</v>
      </c>
      <c r="P16" s="39"/>
      <c r="Q16" s="39"/>
      <c r="R16" s="39"/>
      <c r="S16" s="39"/>
      <c r="T16" s="39"/>
      <c r="U16" s="39"/>
      <c r="V16" s="39"/>
      <c r="W16" s="39"/>
      <c r="X16" s="39"/>
      <c r="Y16" s="39"/>
    </row>
    <row r="17" spans="1:25" s="40" customFormat="1" ht="33" customHeight="1" thickBot="1" x14ac:dyDescent="0.25">
      <c r="A17" s="758"/>
      <c r="B17" s="760"/>
      <c r="C17" s="760"/>
      <c r="D17" s="760"/>
      <c r="E17" s="762"/>
      <c r="F17" s="764"/>
      <c r="G17" s="64" t="s">
        <v>1579</v>
      </c>
      <c r="H17" s="64" t="s">
        <v>1580</v>
      </c>
      <c r="I17" s="64" t="s">
        <v>1581</v>
      </c>
      <c r="J17" s="64" t="s">
        <v>1580</v>
      </c>
      <c r="K17" s="64" t="s">
        <v>765</v>
      </c>
      <c r="L17" s="64" t="s">
        <v>766</v>
      </c>
      <c r="M17" s="64" t="s">
        <v>767</v>
      </c>
      <c r="N17" s="64" t="s">
        <v>768</v>
      </c>
      <c r="O17" s="756"/>
      <c r="P17" s="39"/>
      <c r="Q17" s="39"/>
      <c r="R17" s="39"/>
      <c r="S17" s="39"/>
      <c r="T17" s="39"/>
      <c r="U17" s="39"/>
      <c r="V17" s="39"/>
      <c r="W17" s="39"/>
      <c r="X17" s="39"/>
      <c r="Y17" s="39"/>
    </row>
    <row r="18" spans="1:25" s="35" customFormat="1" ht="47.25" customHeight="1" x14ac:dyDescent="0.2">
      <c r="A18" s="768" t="s">
        <v>770</v>
      </c>
      <c r="B18" s="52" t="s">
        <v>576</v>
      </c>
      <c r="C18" s="765" t="s">
        <v>1582</v>
      </c>
      <c r="D18" s="72">
        <f>1549.71*3</f>
        <v>4649.13</v>
      </c>
      <c r="E18" s="774" t="s">
        <v>640</v>
      </c>
      <c r="F18" s="49"/>
      <c r="G18" s="33" t="s">
        <v>769</v>
      </c>
      <c r="H18" s="52"/>
      <c r="I18" s="33" t="s">
        <v>769</v>
      </c>
      <c r="J18" s="52"/>
      <c r="K18" s="52"/>
      <c r="L18" s="33" t="s">
        <v>769</v>
      </c>
      <c r="M18" s="33"/>
      <c r="N18" s="52"/>
      <c r="O18" s="34"/>
    </row>
    <row r="19" spans="1:25" s="35" customFormat="1" ht="47.25" customHeight="1" x14ac:dyDescent="0.2">
      <c r="A19" s="768"/>
      <c r="B19" s="52" t="s">
        <v>577</v>
      </c>
      <c r="C19" s="765"/>
      <c r="D19" s="72">
        <f>1549.71*3</f>
        <v>4649.13</v>
      </c>
      <c r="E19" s="774"/>
      <c r="F19" s="49"/>
      <c r="G19" s="33" t="s">
        <v>769</v>
      </c>
      <c r="H19" s="52"/>
      <c r="I19" s="33" t="s">
        <v>769</v>
      </c>
      <c r="J19" s="52"/>
      <c r="K19" s="52"/>
      <c r="L19" s="33" t="s">
        <v>769</v>
      </c>
      <c r="M19" s="33"/>
      <c r="N19" s="52"/>
      <c r="O19" s="34"/>
    </row>
    <row r="20" spans="1:25" s="35" customFormat="1" ht="47.25" customHeight="1" x14ac:dyDescent="0.2">
      <c r="A20" s="59" t="s">
        <v>771</v>
      </c>
      <c r="B20" s="52" t="s">
        <v>110</v>
      </c>
      <c r="C20" s="52" t="s">
        <v>2538</v>
      </c>
      <c r="D20" s="77">
        <v>865</v>
      </c>
      <c r="E20" s="19">
        <v>5646</v>
      </c>
      <c r="F20" s="49"/>
      <c r="G20" s="33" t="s">
        <v>769</v>
      </c>
      <c r="H20" s="52"/>
      <c r="I20" s="33" t="s">
        <v>769</v>
      </c>
      <c r="J20" s="52"/>
      <c r="K20" s="52"/>
      <c r="L20" s="33" t="s">
        <v>769</v>
      </c>
      <c r="M20" s="33"/>
      <c r="N20" s="52"/>
      <c r="O20" s="34"/>
    </row>
    <row r="21" spans="1:25" s="35" customFormat="1" ht="47.25" customHeight="1" x14ac:dyDescent="0.2">
      <c r="A21" s="59" t="s">
        <v>772</v>
      </c>
      <c r="B21" s="52" t="s">
        <v>440</v>
      </c>
      <c r="C21" s="52" t="s">
        <v>2539</v>
      </c>
      <c r="D21" s="77">
        <v>438.84</v>
      </c>
      <c r="E21" s="19">
        <v>5647</v>
      </c>
      <c r="F21" s="49"/>
      <c r="G21" s="33" t="s">
        <v>769</v>
      </c>
      <c r="H21" s="52"/>
      <c r="I21" s="33" t="s">
        <v>769</v>
      </c>
      <c r="J21" s="52"/>
      <c r="K21" s="52"/>
      <c r="L21" s="33" t="s">
        <v>769</v>
      </c>
      <c r="M21" s="33"/>
      <c r="N21" s="52"/>
      <c r="O21" s="34"/>
    </row>
    <row r="22" spans="1:25" s="35" customFormat="1" ht="47.25" customHeight="1" x14ac:dyDescent="0.2">
      <c r="A22" s="59" t="s">
        <v>773</v>
      </c>
      <c r="B22" s="52" t="s">
        <v>302</v>
      </c>
      <c r="C22" s="52" t="s">
        <v>2540</v>
      </c>
      <c r="D22" s="77">
        <v>1200</v>
      </c>
      <c r="E22" s="19">
        <v>5652</v>
      </c>
      <c r="F22" s="49"/>
      <c r="G22" s="33" t="s">
        <v>769</v>
      </c>
      <c r="H22" s="52"/>
      <c r="I22" s="33" t="s">
        <v>769</v>
      </c>
      <c r="J22" s="52"/>
      <c r="K22" s="52"/>
      <c r="L22" s="33"/>
      <c r="M22" s="33" t="s">
        <v>769</v>
      </c>
      <c r="N22" s="52"/>
      <c r="O22" s="34"/>
    </row>
    <row r="23" spans="1:25" s="35" customFormat="1" ht="47.25" customHeight="1" x14ac:dyDescent="0.2">
      <c r="A23" s="768" t="s">
        <v>774</v>
      </c>
      <c r="B23" s="52" t="s">
        <v>441</v>
      </c>
      <c r="C23" s="765" t="s">
        <v>2541</v>
      </c>
      <c r="D23" s="77">
        <v>282.5</v>
      </c>
      <c r="E23" s="19">
        <v>5650</v>
      </c>
      <c r="F23" s="49"/>
      <c r="G23" s="33" t="s">
        <v>769</v>
      </c>
      <c r="H23" s="52"/>
      <c r="I23" s="33" t="s">
        <v>769</v>
      </c>
      <c r="J23" s="52"/>
      <c r="K23" s="52"/>
      <c r="L23" s="33"/>
      <c r="M23" s="33" t="s">
        <v>769</v>
      </c>
      <c r="N23" s="52"/>
      <c r="O23" s="34"/>
    </row>
    <row r="24" spans="1:25" s="35" customFormat="1" ht="47.25" customHeight="1" x14ac:dyDescent="0.2">
      <c r="A24" s="768"/>
      <c r="B24" s="52" t="s">
        <v>442</v>
      </c>
      <c r="C24" s="765"/>
      <c r="D24" s="77">
        <v>180.8</v>
      </c>
      <c r="E24" s="19">
        <v>5651</v>
      </c>
      <c r="F24" s="49"/>
      <c r="G24" s="33" t="s">
        <v>769</v>
      </c>
      <c r="H24" s="52"/>
      <c r="I24" s="33" t="s">
        <v>769</v>
      </c>
      <c r="J24" s="52"/>
      <c r="K24" s="52"/>
      <c r="L24" s="33" t="s">
        <v>769</v>
      </c>
      <c r="M24" s="33"/>
      <c r="N24" s="52"/>
      <c r="O24" s="34"/>
    </row>
    <row r="25" spans="1:25" s="35" customFormat="1" ht="47.25" customHeight="1" x14ac:dyDescent="0.2">
      <c r="A25" s="59" t="s">
        <v>775</v>
      </c>
      <c r="B25" s="52" t="s">
        <v>106</v>
      </c>
      <c r="C25" s="52" t="s">
        <v>2542</v>
      </c>
      <c r="D25" s="77">
        <v>1715</v>
      </c>
      <c r="E25" s="19">
        <v>5653</v>
      </c>
      <c r="F25" s="49"/>
      <c r="G25" s="33" t="s">
        <v>769</v>
      </c>
      <c r="H25" s="52"/>
      <c r="I25" s="33" t="s">
        <v>769</v>
      </c>
      <c r="J25" s="52"/>
      <c r="K25" s="52"/>
      <c r="L25" s="33" t="s">
        <v>769</v>
      </c>
      <c r="M25" s="33"/>
      <c r="N25" s="52"/>
      <c r="O25" s="34"/>
    </row>
    <row r="26" spans="1:25" s="35" customFormat="1" ht="51.75" customHeight="1" x14ac:dyDescent="0.2">
      <c r="A26" s="768" t="s">
        <v>776</v>
      </c>
      <c r="B26" s="52" t="s">
        <v>441</v>
      </c>
      <c r="C26" s="765" t="s">
        <v>2543</v>
      </c>
      <c r="D26" s="77">
        <v>305.10000000000002</v>
      </c>
      <c r="E26" s="19">
        <v>5649</v>
      </c>
      <c r="F26" s="49"/>
      <c r="G26" s="33" t="s">
        <v>769</v>
      </c>
      <c r="H26" s="52"/>
      <c r="I26" s="33" t="s">
        <v>769</v>
      </c>
      <c r="J26" s="52"/>
      <c r="K26" s="52"/>
      <c r="L26" s="33"/>
      <c r="M26" s="33" t="s">
        <v>769</v>
      </c>
      <c r="N26" s="52"/>
      <c r="O26" s="34"/>
    </row>
    <row r="27" spans="1:25" s="35" customFormat="1" ht="51.75" customHeight="1" x14ac:dyDescent="0.2">
      <c r="A27" s="768"/>
      <c r="B27" s="52" t="s">
        <v>443</v>
      </c>
      <c r="C27" s="765"/>
      <c r="D27" s="77">
        <v>203.4</v>
      </c>
      <c r="E27" s="19">
        <v>5648</v>
      </c>
      <c r="F27" s="49"/>
      <c r="G27" s="33" t="s">
        <v>769</v>
      </c>
      <c r="H27" s="52"/>
      <c r="I27" s="33" t="s">
        <v>769</v>
      </c>
      <c r="J27" s="52"/>
      <c r="K27" s="52"/>
      <c r="L27" s="33"/>
      <c r="M27" s="33" t="s">
        <v>769</v>
      </c>
      <c r="N27" s="52"/>
      <c r="O27" s="34"/>
    </row>
    <row r="28" spans="1:25" s="35" customFormat="1" ht="51.75" customHeight="1" x14ac:dyDescent="0.2">
      <c r="A28" s="59" t="s">
        <v>777</v>
      </c>
      <c r="B28" s="52" t="s">
        <v>444</v>
      </c>
      <c r="C28" s="52" t="s">
        <v>2544</v>
      </c>
      <c r="D28" s="77">
        <v>743</v>
      </c>
      <c r="E28" s="19">
        <v>5654</v>
      </c>
      <c r="F28" s="49"/>
      <c r="G28" s="33" t="s">
        <v>769</v>
      </c>
      <c r="H28" s="52"/>
      <c r="I28" s="33" t="s">
        <v>769</v>
      </c>
      <c r="J28" s="52"/>
      <c r="K28" s="52"/>
      <c r="L28" s="33"/>
      <c r="M28" s="33" t="s">
        <v>769</v>
      </c>
      <c r="N28" s="52"/>
      <c r="O28" s="34"/>
    </row>
    <row r="29" spans="1:25" s="35" customFormat="1" ht="51.75" customHeight="1" x14ac:dyDescent="0.2">
      <c r="A29" s="768" t="s">
        <v>778</v>
      </c>
      <c r="B29" s="52" t="s">
        <v>443</v>
      </c>
      <c r="C29" s="765" t="s">
        <v>2545</v>
      </c>
      <c r="D29" s="77">
        <v>169.5</v>
      </c>
      <c r="E29" s="19">
        <v>5655</v>
      </c>
      <c r="F29" s="49"/>
      <c r="G29" s="33" t="s">
        <v>769</v>
      </c>
      <c r="H29" s="52"/>
      <c r="I29" s="33" t="s">
        <v>769</v>
      </c>
      <c r="J29" s="52"/>
      <c r="K29" s="52"/>
      <c r="L29" s="33" t="s">
        <v>769</v>
      </c>
      <c r="M29" s="33"/>
      <c r="N29" s="52"/>
      <c r="O29" s="34"/>
    </row>
    <row r="30" spans="1:25" s="35" customFormat="1" ht="51.75" customHeight="1" x14ac:dyDescent="0.2">
      <c r="A30" s="768"/>
      <c r="B30" s="52" t="s">
        <v>445</v>
      </c>
      <c r="C30" s="765"/>
      <c r="D30" s="77">
        <v>122.04</v>
      </c>
      <c r="E30" s="19">
        <v>5656</v>
      </c>
      <c r="F30" s="49"/>
      <c r="G30" s="33" t="s">
        <v>769</v>
      </c>
      <c r="H30" s="52"/>
      <c r="I30" s="33" t="s">
        <v>769</v>
      </c>
      <c r="J30" s="52"/>
      <c r="K30" s="52"/>
      <c r="L30" s="33" t="s">
        <v>769</v>
      </c>
      <c r="M30" s="33"/>
      <c r="N30" s="52"/>
      <c r="O30" s="34"/>
    </row>
    <row r="31" spans="1:25" s="35" customFormat="1" ht="51.75" customHeight="1" x14ac:dyDescent="0.2">
      <c r="A31" s="59" t="s">
        <v>779</v>
      </c>
      <c r="B31" s="52" t="s">
        <v>446</v>
      </c>
      <c r="C31" s="52" t="s">
        <v>2546</v>
      </c>
      <c r="D31" s="77">
        <v>900</v>
      </c>
      <c r="E31" s="19">
        <v>5658</v>
      </c>
      <c r="F31" s="49"/>
      <c r="G31" s="33" t="s">
        <v>769</v>
      </c>
      <c r="H31" s="52"/>
      <c r="I31" s="33" t="s">
        <v>769</v>
      </c>
      <c r="J31" s="52"/>
      <c r="K31" s="52"/>
      <c r="L31" s="33" t="s">
        <v>769</v>
      </c>
      <c r="M31" s="33"/>
      <c r="N31" s="52"/>
      <c r="O31" s="34"/>
    </row>
    <row r="32" spans="1:25" s="35" customFormat="1" ht="51.75" customHeight="1" x14ac:dyDescent="0.2">
      <c r="A32" s="59" t="s">
        <v>780</v>
      </c>
      <c r="B32" s="52" t="s">
        <v>441</v>
      </c>
      <c r="C32" s="52" t="s">
        <v>2547</v>
      </c>
      <c r="D32" s="77">
        <v>13000</v>
      </c>
      <c r="E32" s="19">
        <v>5659</v>
      </c>
      <c r="F32" s="49"/>
      <c r="G32" s="33" t="s">
        <v>769</v>
      </c>
      <c r="H32" s="52"/>
      <c r="I32" s="33" t="s">
        <v>769</v>
      </c>
      <c r="J32" s="52"/>
      <c r="K32" s="52"/>
      <c r="L32" s="33" t="s">
        <v>769</v>
      </c>
      <c r="M32" s="33"/>
      <c r="N32" s="52"/>
      <c r="O32" s="34"/>
    </row>
    <row r="33" spans="1:15" s="35" customFormat="1" ht="45" customHeight="1" x14ac:dyDescent="0.2">
      <c r="A33" s="59" t="s">
        <v>781</v>
      </c>
      <c r="B33" s="52" t="s">
        <v>94</v>
      </c>
      <c r="C33" s="52" t="s">
        <v>2548</v>
      </c>
      <c r="D33" s="77">
        <v>1463.28</v>
      </c>
      <c r="E33" s="19">
        <v>5660</v>
      </c>
      <c r="F33" s="49"/>
      <c r="G33" s="33" t="s">
        <v>769</v>
      </c>
      <c r="H33" s="52"/>
      <c r="I33" s="33" t="s">
        <v>769</v>
      </c>
      <c r="J33" s="52"/>
      <c r="K33" s="52"/>
      <c r="L33" s="33" t="s">
        <v>769</v>
      </c>
      <c r="M33" s="33"/>
      <c r="N33" s="52"/>
      <c r="O33" s="34"/>
    </row>
    <row r="34" spans="1:15" s="35" customFormat="1" ht="41.25" customHeight="1" x14ac:dyDescent="0.2">
      <c r="A34" s="59" t="s">
        <v>782</v>
      </c>
      <c r="B34" s="52" t="s">
        <v>447</v>
      </c>
      <c r="C34" s="52" t="s">
        <v>2549</v>
      </c>
      <c r="D34" s="77">
        <v>4107</v>
      </c>
      <c r="E34" s="19" t="s">
        <v>641</v>
      </c>
      <c r="F34" s="49"/>
      <c r="G34" s="33" t="s">
        <v>769</v>
      </c>
      <c r="H34" s="52"/>
      <c r="I34" s="33" t="s">
        <v>769</v>
      </c>
      <c r="J34" s="52"/>
      <c r="K34" s="52"/>
      <c r="L34" s="33" t="s">
        <v>769</v>
      </c>
      <c r="M34" s="33"/>
      <c r="N34" s="52"/>
      <c r="O34" s="34"/>
    </row>
    <row r="35" spans="1:15" s="35" customFormat="1" ht="24.75" customHeight="1" x14ac:dyDescent="0.2">
      <c r="A35" s="768" t="s">
        <v>783</v>
      </c>
      <c r="B35" s="52" t="s">
        <v>448</v>
      </c>
      <c r="C35" s="765" t="s">
        <v>2550</v>
      </c>
      <c r="D35" s="77">
        <v>1147</v>
      </c>
      <c r="E35" s="19">
        <v>5664</v>
      </c>
      <c r="F35" s="49"/>
      <c r="G35" s="33" t="s">
        <v>769</v>
      </c>
      <c r="H35" s="52"/>
      <c r="I35" s="33" t="s">
        <v>769</v>
      </c>
      <c r="J35" s="52"/>
      <c r="K35" s="52"/>
      <c r="L35" s="33" t="s">
        <v>769</v>
      </c>
      <c r="M35" s="33"/>
      <c r="N35" s="52"/>
      <c r="O35" s="34"/>
    </row>
    <row r="36" spans="1:15" s="35" customFormat="1" ht="24.75" customHeight="1" x14ac:dyDescent="0.2">
      <c r="A36" s="768"/>
      <c r="B36" s="52" t="s">
        <v>449</v>
      </c>
      <c r="C36" s="765"/>
      <c r="D36" s="77">
        <v>2011.9</v>
      </c>
      <c r="E36" s="19">
        <v>5663</v>
      </c>
      <c r="F36" s="49"/>
      <c r="G36" s="33" t="s">
        <v>769</v>
      </c>
      <c r="H36" s="52"/>
      <c r="I36" s="33" t="s">
        <v>769</v>
      </c>
      <c r="J36" s="52"/>
      <c r="K36" s="52"/>
      <c r="L36" s="33" t="s">
        <v>769</v>
      </c>
      <c r="M36" s="33"/>
      <c r="N36" s="52"/>
      <c r="O36" s="34"/>
    </row>
    <row r="37" spans="1:15" s="35" customFormat="1" ht="24.75" customHeight="1" x14ac:dyDescent="0.2">
      <c r="A37" s="768"/>
      <c r="B37" s="52" t="s">
        <v>450</v>
      </c>
      <c r="C37" s="765"/>
      <c r="D37" s="77">
        <v>9192.98</v>
      </c>
      <c r="E37" s="19">
        <v>5662</v>
      </c>
      <c r="F37" s="49"/>
      <c r="G37" s="33" t="s">
        <v>769</v>
      </c>
      <c r="H37" s="52"/>
      <c r="I37" s="33" t="s">
        <v>769</v>
      </c>
      <c r="J37" s="52"/>
      <c r="K37" s="52"/>
      <c r="L37" s="33" t="s">
        <v>769</v>
      </c>
      <c r="M37" s="33"/>
      <c r="N37" s="52"/>
      <c r="O37" s="34"/>
    </row>
    <row r="38" spans="1:15" s="35" customFormat="1" ht="24.75" customHeight="1" x14ac:dyDescent="0.2">
      <c r="A38" s="768"/>
      <c r="B38" s="52" t="s">
        <v>451</v>
      </c>
      <c r="C38" s="765"/>
      <c r="D38" s="77">
        <v>145.1</v>
      </c>
      <c r="E38" s="19">
        <v>5661</v>
      </c>
      <c r="F38" s="49"/>
      <c r="G38" s="33" t="s">
        <v>769</v>
      </c>
      <c r="H38" s="52"/>
      <c r="I38" s="33" t="s">
        <v>769</v>
      </c>
      <c r="J38" s="52"/>
      <c r="K38" s="52"/>
      <c r="L38" s="33" t="s">
        <v>769</v>
      </c>
      <c r="M38" s="33"/>
      <c r="N38" s="52"/>
      <c r="O38" s="34"/>
    </row>
    <row r="39" spans="1:15" s="35" customFormat="1" ht="57" customHeight="1" x14ac:dyDescent="0.2">
      <c r="A39" s="59" t="s">
        <v>784</v>
      </c>
      <c r="B39" s="52" t="s">
        <v>452</v>
      </c>
      <c r="C39" s="52" t="s">
        <v>2551</v>
      </c>
      <c r="D39" s="77">
        <v>105</v>
      </c>
      <c r="E39" s="19">
        <v>5665</v>
      </c>
      <c r="F39" s="49"/>
      <c r="G39" s="33" t="s">
        <v>769</v>
      </c>
      <c r="H39" s="52"/>
      <c r="I39" s="33" t="s">
        <v>769</v>
      </c>
      <c r="J39" s="52"/>
      <c r="K39" s="52"/>
      <c r="L39" s="33" t="s">
        <v>769</v>
      </c>
      <c r="M39" s="33"/>
      <c r="N39" s="52"/>
      <c r="O39" s="34"/>
    </row>
    <row r="40" spans="1:15" s="35" customFormat="1" ht="57" customHeight="1" x14ac:dyDescent="0.2">
      <c r="A40" s="59" t="s">
        <v>785</v>
      </c>
      <c r="B40" s="52" t="s">
        <v>453</v>
      </c>
      <c r="C40" s="52" t="s">
        <v>2552</v>
      </c>
      <c r="D40" s="77">
        <v>4631</v>
      </c>
      <c r="E40" s="19" t="s">
        <v>1601</v>
      </c>
      <c r="F40" s="49"/>
      <c r="G40" s="33" t="s">
        <v>769</v>
      </c>
      <c r="H40" s="52"/>
      <c r="I40" s="33" t="s">
        <v>769</v>
      </c>
      <c r="J40" s="52"/>
      <c r="K40" s="52"/>
      <c r="L40" s="33" t="s">
        <v>769</v>
      </c>
      <c r="M40" s="33"/>
      <c r="N40" s="52"/>
      <c r="O40" s="34"/>
    </row>
    <row r="41" spans="1:15" s="35" customFormat="1" ht="57" customHeight="1" x14ac:dyDescent="0.2">
      <c r="A41" s="59" t="s">
        <v>786</v>
      </c>
      <c r="B41" s="52" t="s">
        <v>454</v>
      </c>
      <c r="C41" s="52" t="s">
        <v>2553</v>
      </c>
      <c r="D41" s="77">
        <v>350</v>
      </c>
      <c r="E41" s="19">
        <v>5666</v>
      </c>
      <c r="F41" s="49"/>
      <c r="G41" s="33" t="s">
        <v>769</v>
      </c>
      <c r="H41" s="52"/>
      <c r="I41" s="33" t="s">
        <v>769</v>
      </c>
      <c r="J41" s="52"/>
      <c r="K41" s="52"/>
      <c r="L41" s="33" t="s">
        <v>769</v>
      </c>
      <c r="M41" s="33"/>
      <c r="N41" s="52"/>
      <c r="O41" s="34"/>
    </row>
    <row r="42" spans="1:15" s="35" customFormat="1" ht="57" customHeight="1" x14ac:dyDescent="0.2">
      <c r="A42" s="59" t="s">
        <v>787</v>
      </c>
      <c r="B42" s="52" t="s">
        <v>455</v>
      </c>
      <c r="C42" s="52" t="s">
        <v>2554</v>
      </c>
      <c r="D42" s="77">
        <v>600</v>
      </c>
      <c r="E42" s="19">
        <v>5667</v>
      </c>
      <c r="F42" s="49"/>
      <c r="G42" s="33" t="s">
        <v>769</v>
      </c>
      <c r="H42" s="52"/>
      <c r="I42" s="33" t="s">
        <v>769</v>
      </c>
      <c r="J42" s="52"/>
      <c r="K42" s="52"/>
      <c r="L42" s="33" t="s">
        <v>769</v>
      </c>
      <c r="M42" s="33"/>
      <c r="N42" s="52"/>
      <c r="O42" s="34"/>
    </row>
    <row r="43" spans="1:15" s="35" customFormat="1" ht="57" customHeight="1" x14ac:dyDescent="0.2">
      <c r="A43" s="59" t="s">
        <v>788</v>
      </c>
      <c r="B43" s="52" t="s">
        <v>456</v>
      </c>
      <c r="C43" s="52" t="s">
        <v>2555</v>
      </c>
      <c r="D43" s="77">
        <v>1000</v>
      </c>
      <c r="E43" s="19">
        <v>5668</v>
      </c>
      <c r="F43" s="49"/>
      <c r="G43" s="33" t="s">
        <v>769</v>
      </c>
      <c r="H43" s="52"/>
      <c r="I43" s="33" t="s">
        <v>769</v>
      </c>
      <c r="J43" s="52"/>
      <c r="K43" s="52"/>
      <c r="L43" s="33"/>
      <c r="M43" s="33" t="s">
        <v>769</v>
      </c>
      <c r="N43" s="52"/>
      <c r="O43" s="34"/>
    </row>
    <row r="44" spans="1:15" s="35" customFormat="1" ht="44.25" customHeight="1" x14ac:dyDescent="0.2">
      <c r="A44" s="768" t="s">
        <v>789</v>
      </c>
      <c r="B44" s="52" t="s">
        <v>443</v>
      </c>
      <c r="C44" s="765" t="s">
        <v>2556</v>
      </c>
      <c r="D44" s="77">
        <v>264.42</v>
      </c>
      <c r="E44" s="19">
        <v>5670</v>
      </c>
      <c r="F44" s="49"/>
      <c r="G44" s="33" t="s">
        <v>769</v>
      </c>
      <c r="H44" s="52"/>
      <c r="I44" s="33" t="s">
        <v>769</v>
      </c>
      <c r="J44" s="52"/>
      <c r="K44" s="52"/>
      <c r="L44" s="33"/>
      <c r="M44" s="33" t="s">
        <v>769</v>
      </c>
      <c r="N44" s="52"/>
      <c r="O44" s="34"/>
    </row>
    <row r="45" spans="1:15" s="35" customFormat="1" ht="44.25" customHeight="1" x14ac:dyDescent="0.2">
      <c r="A45" s="768"/>
      <c r="B45" s="52" t="s">
        <v>441</v>
      </c>
      <c r="C45" s="765"/>
      <c r="D45" s="77">
        <v>264.42</v>
      </c>
      <c r="E45" s="19">
        <v>5669</v>
      </c>
      <c r="F45" s="49"/>
      <c r="G45" s="33" t="s">
        <v>769</v>
      </c>
      <c r="H45" s="52"/>
      <c r="I45" s="33" t="s">
        <v>769</v>
      </c>
      <c r="J45" s="52"/>
      <c r="K45" s="52"/>
      <c r="L45" s="33"/>
      <c r="M45" s="33" t="s">
        <v>769</v>
      </c>
      <c r="N45" s="52"/>
      <c r="O45" s="34"/>
    </row>
    <row r="46" spans="1:15" s="35" customFormat="1" ht="42.75" customHeight="1" x14ac:dyDescent="0.2">
      <c r="A46" s="59" t="s">
        <v>790</v>
      </c>
      <c r="B46" s="52" t="s">
        <v>457</v>
      </c>
      <c r="C46" s="52" t="s">
        <v>1584</v>
      </c>
      <c r="D46" s="77">
        <v>5000</v>
      </c>
      <c r="E46" s="19" t="s">
        <v>642</v>
      </c>
      <c r="F46" s="49"/>
      <c r="G46" s="33" t="s">
        <v>769</v>
      </c>
      <c r="H46" s="52"/>
      <c r="I46" s="33" t="s">
        <v>769</v>
      </c>
      <c r="J46" s="52"/>
      <c r="K46" s="52"/>
      <c r="L46" s="33" t="s">
        <v>769</v>
      </c>
      <c r="M46" s="33"/>
      <c r="N46" s="52"/>
      <c r="O46" s="34"/>
    </row>
    <row r="47" spans="1:15" s="35" customFormat="1" ht="51.75" customHeight="1" x14ac:dyDescent="0.2">
      <c r="A47" s="59" t="s">
        <v>791</v>
      </c>
      <c r="B47" s="52" t="s">
        <v>458</v>
      </c>
      <c r="C47" s="52" t="s">
        <v>2557</v>
      </c>
      <c r="D47" s="77">
        <v>9250</v>
      </c>
      <c r="E47" s="19">
        <v>5671</v>
      </c>
      <c r="F47" s="49"/>
      <c r="G47" s="33" t="s">
        <v>769</v>
      </c>
      <c r="H47" s="52"/>
      <c r="I47" s="33" t="s">
        <v>769</v>
      </c>
      <c r="J47" s="52"/>
      <c r="K47" s="52"/>
      <c r="L47" s="33" t="s">
        <v>769</v>
      </c>
      <c r="M47" s="33"/>
      <c r="N47" s="52"/>
      <c r="O47" s="34"/>
    </row>
    <row r="48" spans="1:15" s="35" customFormat="1" ht="55.5" customHeight="1" x14ac:dyDescent="0.2">
      <c r="A48" s="59" t="s">
        <v>792</v>
      </c>
      <c r="B48" s="52" t="s">
        <v>459</v>
      </c>
      <c r="C48" s="52" t="s">
        <v>2558</v>
      </c>
      <c r="D48" s="77">
        <v>7350</v>
      </c>
      <c r="E48" s="19">
        <v>5673</v>
      </c>
      <c r="F48" s="49"/>
      <c r="G48" s="33" t="s">
        <v>769</v>
      </c>
      <c r="H48" s="52"/>
      <c r="I48" s="33" t="s">
        <v>769</v>
      </c>
      <c r="J48" s="52"/>
      <c r="K48" s="52"/>
      <c r="L48" s="33"/>
      <c r="M48" s="33" t="s">
        <v>769</v>
      </c>
      <c r="N48" s="52"/>
      <c r="O48" s="34"/>
    </row>
    <row r="49" spans="1:15" s="35" customFormat="1" ht="55.5" customHeight="1" x14ac:dyDescent="0.2">
      <c r="A49" s="59" t="s">
        <v>793</v>
      </c>
      <c r="B49" s="52" t="s">
        <v>460</v>
      </c>
      <c r="C49" s="52" t="s">
        <v>2559</v>
      </c>
      <c r="D49" s="77">
        <v>1500</v>
      </c>
      <c r="E49" s="19">
        <v>5674</v>
      </c>
      <c r="F49" s="49"/>
      <c r="G49" s="33" t="s">
        <v>769</v>
      </c>
      <c r="H49" s="52"/>
      <c r="I49" s="33" t="s">
        <v>769</v>
      </c>
      <c r="J49" s="52"/>
      <c r="K49" s="52"/>
      <c r="L49" s="33"/>
      <c r="M49" s="33" t="s">
        <v>769</v>
      </c>
      <c r="N49" s="52"/>
      <c r="O49" s="34"/>
    </row>
    <row r="50" spans="1:15" s="35" customFormat="1" ht="55.5" customHeight="1" x14ac:dyDescent="0.2">
      <c r="A50" s="59" t="s">
        <v>794</v>
      </c>
      <c r="B50" s="52" t="s">
        <v>461</v>
      </c>
      <c r="C50" s="52" t="s">
        <v>2560</v>
      </c>
      <c r="D50" s="77">
        <v>500</v>
      </c>
      <c r="E50" s="19">
        <v>5675</v>
      </c>
      <c r="F50" s="49"/>
      <c r="G50" s="33" t="s">
        <v>769</v>
      </c>
      <c r="H50" s="52"/>
      <c r="I50" s="33" t="s">
        <v>769</v>
      </c>
      <c r="J50" s="52"/>
      <c r="K50" s="52"/>
      <c r="L50" s="33" t="s">
        <v>769</v>
      </c>
      <c r="M50" s="33"/>
      <c r="N50" s="52"/>
      <c r="O50" s="34"/>
    </row>
    <row r="51" spans="1:15" s="35" customFormat="1" ht="55.5" customHeight="1" x14ac:dyDescent="0.2">
      <c r="A51" s="59" t="s">
        <v>795</v>
      </c>
      <c r="B51" s="52" t="s">
        <v>452</v>
      </c>
      <c r="C51" s="52" t="s">
        <v>2561</v>
      </c>
      <c r="D51" s="77">
        <v>1190</v>
      </c>
      <c r="E51" s="19">
        <v>5676</v>
      </c>
      <c r="F51" s="49"/>
      <c r="G51" s="33" t="s">
        <v>769</v>
      </c>
      <c r="H51" s="52"/>
      <c r="I51" s="33" t="s">
        <v>769</v>
      </c>
      <c r="J51" s="52"/>
      <c r="K51" s="52"/>
      <c r="L51" s="33" t="s">
        <v>769</v>
      </c>
      <c r="M51" s="33"/>
      <c r="N51" s="52"/>
      <c r="O51" s="34"/>
    </row>
    <row r="52" spans="1:15" s="35" customFormat="1" ht="55.5" customHeight="1" x14ac:dyDescent="0.2">
      <c r="A52" s="59" t="s">
        <v>796</v>
      </c>
      <c r="B52" s="52" t="s">
        <v>175</v>
      </c>
      <c r="C52" s="52" t="s">
        <v>2562</v>
      </c>
      <c r="D52" s="77">
        <v>305.10000000000002</v>
      </c>
      <c r="E52" s="19">
        <v>5677</v>
      </c>
      <c r="F52" s="49"/>
      <c r="G52" s="33" t="s">
        <v>769</v>
      </c>
      <c r="H52" s="52"/>
      <c r="I52" s="33" t="s">
        <v>769</v>
      </c>
      <c r="J52" s="52"/>
      <c r="K52" s="52"/>
      <c r="L52" s="33" t="s">
        <v>769</v>
      </c>
      <c r="M52" s="33"/>
      <c r="N52" s="52"/>
      <c r="O52" s="34"/>
    </row>
    <row r="53" spans="1:15" s="35" customFormat="1" ht="55.5" customHeight="1" x14ac:dyDescent="0.2">
      <c r="A53" s="59" t="s">
        <v>797</v>
      </c>
      <c r="B53" s="52" t="s">
        <v>462</v>
      </c>
      <c r="C53" s="52" t="s">
        <v>2563</v>
      </c>
      <c r="D53" s="77">
        <v>5593.05</v>
      </c>
      <c r="E53" s="19">
        <v>5678</v>
      </c>
      <c r="F53" s="49"/>
      <c r="G53" s="33" t="s">
        <v>769</v>
      </c>
      <c r="H53" s="52"/>
      <c r="I53" s="33" t="s">
        <v>769</v>
      </c>
      <c r="J53" s="52"/>
      <c r="K53" s="52"/>
      <c r="L53" s="33" t="s">
        <v>769</v>
      </c>
      <c r="M53" s="33"/>
      <c r="N53" s="52"/>
      <c r="O53" s="34"/>
    </row>
    <row r="54" spans="1:15" s="35" customFormat="1" ht="55.5" customHeight="1" x14ac:dyDescent="0.2">
      <c r="A54" s="59" t="s">
        <v>798</v>
      </c>
      <c r="B54" s="52" t="s">
        <v>463</v>
      </c>
      <c r="C54" s="52" t="s">
        <v>2564</v>
      </c>
      <c r="D54" s="77">
        <v>1924.5</v>
      </c>
      <c r="E54" s="19">
        <v>5679</v>
      </c>
      <c r="F54" s="49"/>
      <c r="G54" s="33" t="s">
        <v>769</v>
      </c>
      <c r="H54" s="52"/>
      <c r="I54" s="33" t="s">
        <v>769</v>
      </c>
      <c r="J54" s="52"/>
      <c r="K54" s="52"/>
      <c r="L54" s="33"/>
      <c r="M54" s="33" t="s">
        <v>769</v>
      </c>
      <c r="N54" s="52"/>
      <c r="O54" s="34"/>
    </row>
    <row r="55" spans="1:15" s="35" customFormat="1" ht="30.75" customHeight="1" x14ac:dyDescent="0.2">
      <c r="A55" s="768" t="s">
        <v>799</v>
      </c>
      <c r="B55" s="52" t="s">
        <v>464</v>
      </c>
      <c r="C55" s="765" t="s">
        <v>2565</v>
      </c>
      <c r="D55" s="77">
        <v>1163.1300000000001</v>
      </c>
      <c r="E55" s="19">
        <v>5681</v>
      </c>
      <c r="F55" s="49"/>
      <c r="G55" s="33" t="s">
        <v>769</v>
      </c>
      <c r="H55" s="52"/>
      <c r="I55" s="33" t="s">
        <v>769</v>
      </c>
      <c r="J55" s="52"/>
      <c r="K55" s="52"/>
      <c r="L55" s="33"/>
      <c r="M55" s="33" t="s">
        <v>769</v>
      </c>
      <c r="N55" s="52"/>
      <c r="O55" s="34"/>
    </row>
    <row r="56" spans="1:15" s="35" customFormat="1" ht="30.75" customHeight="1" x14ac:dyDescent="0.2">
      <c r="A56" s="768"/>
      <c r="B56" s="52" t="s">
        <v>465</v>
      </c>
      <c r="C56" s="765"/>
      <c r="D56" s="77">
        <v>387.65</v>
      </c>
      <c r="E56" s="19">
        <v>5682</v>
      </c>
      <c r="F56" s="49"/>
      <c r="G56" s="33" t="s">
        <v>769</v>
      </c>
      <c r="H56" s="52"/>
      <c r="I56" s="33" t="s">
        <v>769</v>
      </c>
      <c r="J56" s="52"/>
      <c r="K56" s="52"/>
      <c r="L56" s="33"/>
      <c r="M56" s="33" t="s">
        <v>769</v>
      </c>
      <c r="N56" s="52"/>
      <c r="O56" s="34"/>
    </row>
    <row r="57" spans="1:15" s="35" customFormat="1" ht="30.75" customHeight="1" x14ac:dyDescent="0.2">
      <c r="A57" s="768"/>
      <c r="B57" s="52" t="s">
        <v>147</v>
      </c>
      <c r="C57" s="765"/>
      <c r="D57" s="77">
        <v>1274.9000000000001</v>
      </c>
      <c r="E57" s="19">
        <v>5683</v>
      </c>
      <c r="F57" s="49"/>
      <c r="G57" s="33" t="s">
        <v>769</v>
      </c>
      <c r="H57" s="52"/>
      <c r="I57" s="33" t="s">
        <v>769</v>
      </c>
      <c r="J57" s="52"/>
      <c r="K57" s="52"/>
      <c r="L57" s="33" t="s">
        <v>769</v>
      </c>
      <c r="M57" s="33"/>
      <c r="N57" s="52"/>
      <c r="O57" s="34"/>
    </row>
    <row r="58" spans="1:15" s="35" customFormat="1" ht="30.75" customHeight="1" x14ac:dyDescent="0.2">
      <c r="A58" s="768"/>
      <c r="B58" s="52" t="s">
        <v>466</v>
      </c>
      <c r="C58" s="765"/>
      <c r="D58" s="77">
        <v>303.92</v>
      </c>
      <c r="E58" s="19">
        <v>5686</v>
      </c>
      <c r="F58" s="49"/>
      <c r="G58" s="33" t="s">
        <v>769</v>
      </c>
      <c r="H58" s="52"/>
      <c r="I58" s="33" t="s">
        <v>769</v>
      </c>
      <c r="J58" s="52"/>
      <c r="K58" s="52"/>
      <c r="L58" s="33" t="s">
        <v>769</v>
      </c>
      <c r="M58" s="33"/>
      <c r="N58" s="52"/>
      <c r="O58" s="34"/>
    </row>
    <row r="59" spans="1:15" s="35" customFormat="1" ht="30.75" customHeight="1" x14ac:dyDescent="0.2">
      <c r="A59" s="768"/>
      <c r="B59" s="52" t="s">
        <v>467</v>
      </c>
      <c r="C59" s="765"/>
      <c r="D59" s="77">
        <v>4991.6000000000004</v>
      </c>
      <c r="E59" s="19">
        <v>5680</v>
      </c>
      <c r="F59" s="49"/>
      <c r="G59" s="33" t="s">
        <v>769</v>
      </c>
      <c r="H59" s="52"/>
      <c r="I59" s="33" t="s">
        <v>769</v>
      </c>
      <c r="J59" s="52"/>
      <c r="K59" s="52"/>
      <c r="L59" s="33" t="s">
        <v>769</v>
      </c>
      <c r="M59" s="33"/>
      <c r="N59" s="52"/>
      <c r="O59" s="34"/>
    </row>
    <row r="60" spans="1:15" s="35" customFormat="1" ht="54.75" customHeight="1" x14ac:dyDescent="0.2">
      <c r="A60" s="59" t="s">
        <v>800</v>
      </c>
      <c r="B60" s="52" t="s">
        <v>468</v>
      </c>
      <c r="C60" s="52" t="s">
        <v>2566</v>
      </c>
      <c r="D60" s="77">
        <v>600</v>
      </c>
      <c r="E60" s="19">
        <v>5684</v>
      </c>
      <c r="F60" s="49"/>
      <c r="G60" s="33" t="s">
        <v>769</v>
      </c>
      <c r="H60" s="52"/>
      <c r="I60" s="33" t="s">
        <v>769</v>
      </c>
      <c r="J60" s="52"/>
      <c r="K60" s="52"/>
      <c r="L60" s="33" t="s">
        <v>769</v>
      </c>
      <c r="M60" s="33"/>
      <c r="N60" s="52"/>
      <c r="O60" s="34"/>
    </row>
    <row r="61" spans="1:15" s="35" customFormat="1" ht="35.25" customHeight="1" x14ac:dyDescent="0.2">
      <c r="A61" s="59" t="s">
        <v>801</v>
      </c>
      <c r="B61" s="52" t="s">
        <v>469</v>
      </c>
      <c r="C61" s="52" t="s">
        <v>2567</v>
      </c>
      <c r="D61" s="77">
        <v>1656.2</v>
      </c>
      <c r="E61" s="19">
        <v>5685</v>
      </c>
      <c r="F61" s="49"/>
      <c r="G61" s="33" t="s">
        <v>769</v>
      </c>
      <c r="H61" s="52"/>
      <c r="I61" s="33" t="s">
        <v>769</v>
      </c>
      <c r="J61" s="52"/>
      <c r="K61" s="52"/>
      <c r="L61" s="33" t="s">
        <v>769</v>
      </c>
      <c r="M61" s="33"/>
      <c r="N61" s="52"/>
      <c r="O61" s="34"/>
    </row>
    <row r="62" spans="1:15" s="35" customFormat="1" ht="36.75" customHeight="1" x14ac:dyDescent="0.2">
      <c r="A62" s="59" t="s">
        <v>802</v>
      </c>
      <c r="B62" s="52" t="s">
        <v>470</v>
      </c>
      <c r="C62" s="52" t="s">
        <v>1583</v>
      </c>
      <c r="D62" s="77">
        <v>1920</v>
      </c>
      <c r="E62" s="19">
        <v>5687</v>
      </c>
      <c r="F62" s="49"/>
      <c r="G62" s="33" t="s">
        <v>769</v>
      </c>
      <c r="H62" s="52"/>
      <c r="I62" s="33" t="s">
        <v>769</v>
      </c>
      <c r="J62" s="52"/>
      <c r="K62" s="52"/>
      <c r="L62" s="33" t="s">
        <v>769</v>
      </c>
      <c r="M62" s="33"/>
      <c r="N62" s="52"/>
      <c r="O62" s="34"/>
    </row>
    <row r="63" spans="1:15" s="35" customFormat="1" ht="73.5" customHeight="1" x14ac:dyDescent="0.2">
      <c r="A63" s="59" t="s">
        <v>803</v>
      </c>
      <c r="B63" s="52" t="s">
        <v>471</v>
      </c>
      <c r="C63" s="52" t="s">
        <v>2568</v>
      </c>
      <c r="D63" s="77">
        <v>645</v>
      </c>
      <c r="E63" s="19">
        <v>5688</v>
      </c>
      <c r="F63" s="49"/>
      <c r="G63" s="33" t="s">
        <v>769</v>
      </c>
      <c r="H63" s="52"/>
      <c r="I63" s="33" t="s">
        <v>769</v>
      </c>
      <c r="J63" s="52"/>
      <c r="K63" s="52"/>
      <c r="L63" s="33" t="s">
        <v>769</v>
      </c>
      <c r="M63" s="33"/>
      <c r="N63" s="52"/>
      <c r="O63" s="34"/>
    </row>
    <row r="64" spans="1:15" s="35" customFormat="1" ht="39.75" customHeight="1" x14ac:dyDescent="0.2">
      <c r="A64" s="59" t="s">
        <v>804</v>
      </c>
      <c r="B64" s="52" t="s">
        <v>472</v>
      </c>
      <c r="C64" s="52" t="s">
        <v>2569</v>
      </c>
      <c r="D64" s="77">
        <v>1900</v>
      </c>
      <c r="E64" s="19">
        <v>5689</v>
      </c>
      <c r="F64" s="49"/>
      <c r="G64" s="33" t="s">
        <v>769</v>
      </c>
      <c r="H64" s="52"/>
      <c r="I64" s="33" t="s">
        <v>769</v>
      </c>
      <c r="J64" s="52"/>
      <c r="K64" s="52"/>
      <c r="L64" s="33" t="s">
        <v>769</v>
      </c>
      <c r="M64" s="33"/>
      <c r="N64" s="52"/>
      <c r="O64" s="34"/>
    </row>
    <row r="65" spans="1:15" s="35" customFormat="1" ht="44.25" customHeight="1" x14ac:dyDescent="0.2">
      <c r="A65" s="768" t="s">
        <v>805</v>
      </c>
      <c r="B65" s="52" t="s">
        <v>441</v>
      </c>
      <c r="C65" s="765" t="s">
        <v>2570</v>
      </c>
      <c r="D65" s="77">
        <v>740.38</v>
      </c>
      <c r="E65" s="19">
        <v>5691</v>
      </c>
      <c r="F65" s="49"/>
      <c r="G65" s="33" t="s">
        <v>769</v>
      </c>
      <c r="H65" s="52"/>
      <c r="I65" s="33" t="s">
        <v>769</v>
      </c>
      <c r="J65" s="52"/>
      <c r="K65" s="52"/>
      <c r="L65" s="33" t="s">
        <v>769</v>
      </c>
      <c r="M65" s="33"/>
      <c r="N65" s="52"/>
      <c r="O65" s="34"/>
    </row>
    <row r="66" spans="1:15" s="35" customFormat="1" ht="44.25" customHeight="1" x14ac:dyDescent="0.2">
      <c r="A66" s="768"/>
      <c r="B66" s="52" t="s">
        <v>443</v>
      </c>
      <c r="C66" s="765"/>
      <c r="D66" s="77">
        <v>713.93</v>
      </c>
      <c r="E66" s="19">
        <v>5690</v>
      </c>
      <c r="F66" s="49"/>
      <c r="G66" s="33" t="s">
        <v>769</v>
      </c>
      <c r="H66" s="52"/>
      <c r="I66" s="33" t="s">
        <v>769</v>
      </c>
      <c r="J66" s="52"/>
      <c r="K66" s="52"/>
      <c r="L66" s="33" t="s">
        <v>769</v>
      </c>
      <c r="M66" s="33"/>
      <c r="N66" s="52"/>
      <c r="O66" s="34"/>
    </row>
    <row r="67" spans="1:15" s="35" customFormat="1" ht="30.75" customHeight="1" x14ac:dyDescent="0.2">
      <c r="A67" s="768" t="s">
        <v>806</v>
      </c>
      <c r="B67" s="52" t="s">
        <v>473</v>
      </c>
      <c r="C67" s="765" t="s">
        <v>2571</v>
      </c>
      <c r="D67" s="77">
        <v>150</v>
      </c>
      <c r="E67" s="19">
        <v>5695</v>
      </c>
      <c r="F67" s="49"/>
      <c r="G67" s="33" t="s">
        <v>769</v>
      </c>
      <c r="H67" s="52"/>
      <c r="I67" s="33" t="s">
        <v>769</v>
      </c>
      <c r="J67" s="52"/>
      <c r="K67" s="52"/>
      <c r="L67" s="33" t="s">
        <v>769</v>
      </c>
      <c r="M67" s="33"/>
      <c r="N67" s="52"/>
      <c r="O67" s="34"/>
    </row>
    <row r="68" spans="1:15" s="35" customFormat="1" ht="30.75" customHeight="1" x14ac:dyDescent="0.2">
      <c r="A68" s="768"/>
      <c r="B68" s="52" t="s">
        <v>474</v>
      </c>
      <c r="C68" s="765"/>
      <c r="D68" s="77">
        <v>400</v>
      </c>
      <c r="E68" s="19">
        <v>5698</v>
      </c>
      <c r="F68" s="49"/>
      <c r="G68" s="33" t="s">
        <v>769</v>
      </c>
      <c r="H68" s="52"/>
      <c r="I68" s="33" t="s">
        <v>769</v>
      </c>
      <c r="J68" s="52"/>
      <c r="K68" s="52"/>
      <c r="L68" s="33" t="s">
        <v>769</v>
      </c>
      <c r="M68" s="33"/>
      <c r="N68" s="52"/>
      <c r="O68" s="34"/>
    </row>
    <row r="69" spans="1:15" s="35" customFormat="1" ht="30.75" customHeight="1" x14ac:dyDescent="0.2">
      <c r="A69" s="768"/>
      <c r="B69" s="52" t="s">
        <v>475</v>
      </c>
      <c r="C69" s="765"/>
      <c r="D69" s="77">
        <v>80</v>
      </c>
      <c r="E69" s="19">
        <v>5693</v>
      </c>
      <c r="F69" s="49"/>
      <c r="G69" s="33" t="s">
        <v>769</v>
      </c>
      <c r="H69" s="52"/>
      <c r="I69" s="33" t="s">
        <v>769</v>
      </c>
      <c r="J69" s="52"/>
      <c r="K69" s="52"/>
      <c r="L69" s="33" t="s">
        <v>769</v>
      </c>
      <c r="M69" s="33"/>
      <c r="N69" s="52"/>
      <c r="O69" s="34"/>
    </row>
    <row r="70" spans="1:15" s="35" customFormat="1" ht="30.75" customHeight="1" x14ac:dyDescent="0.2">
      <c r="A70" s="768"/>
      <c r="B70" s="52" t="s">
        <v>476</v>
      </c>
      <c r="C70" s="765"/>
      <c r="D70" s="77">
        <v>297</v>
      </c>
      <c r="E70" s="19">
        <v>5692</v>
      </c>
      <c r="F70" s="49"/>
      <c r="G70" s="33" t="s">
        <v>769</v>
      </c>
      <c r="H70" s="52"/>
      <c r="I70" s="33" t="s">
        <v>769</v>
      </c>
      <c r="J70" s="52"/>
      <c r="K70" s="52"/>
      <c r="L70" s="33" t="s">
        <v>769</v>
      </c>
      <c r="M70" s="33"/>
      <c r="N70" s="52"/>
      <c r="O70" s="34"/>
    </row>
    <row r="71" spans="1:15" s="35" customFormat="1" ht="30.75" customHeight="1" x14ac:dyDescent="0.2">
      <c r="A71" s="768"/>
      <c r="B71" s="52" t="s">
        <v>477</v>
      </c>
      <c r="C71" s="765"/>
      <c r="D71" s="77">
        <v>204</v>
      </c>
      <c r="E71" s="19">
        <v>5697</v>
      </c>
      <c r="F71" s="49"/>
      <c r="G71" s="33" t="s">
        <v>769</v>
      </c>
      <c r="H71" s="52"/>
      <c r="I71" s="33" t="s">
        <v>769</v>
      </c>
      <c r="J71" s="52"/>
      <c r="K71" s="52"/>
      <c r="L71" s="33" t="s">
        <v>769</v>
      </c>
      <c r="M71" s="33"/>
      <c r="N71" s="52"/>
      <c r="O71" s="34"/>
    </row>
    <row r="72" spans="1:15" s="35" customFormat="1" ht="30.75" customHeight="1" x14ac:dyDescent="0.2">
      <c r="A72" s="768"/>
      <c r="B72" s="52" t="s">
        <v>478</v>
      </c>
      <c r="C72" s="765"/>
      <c r="D72" s="77">
        <v>100</v>
      </c>
      <c r="E72" s="19">
        <v>5694</v>
      </c>
      <c r="F72" s="49"/>
      <c r="G72" s="33" t="s">
        <v>769</v>
      </c>
      <c r="H72" s="52"/>
      <c r="I72" s="33" t="s">
        <v>769</v>
      </c>
      <c r="J72" s="52"/>
      <c r="K72" s="52"/>
      <c r="L72" s="33" t="s">
        <v>769</v>
      </c>
      <c r="M72" s="33"/>
      <c r="N72" s="52"/>
      <c r="O72" s="34"/>
    </row>
    <row r="73" spans="1:15" s="35" customFormat="1" ht="30.75" customHeight="1" x14ac:dyDescent="0.2">
      <c r="A73" s="768"/>
      <c r="B73" s="52" t="s">
        <v>479</v>
      </c>
      <c r="C73" s="765"/>
      <c r="D73" s="77">
        <v>632.79999999999995</v>
      </c>
      <c r="E73" s="19">
        <v>5696</v>
      </c>
      <c r="F73" s="49"/>
      <c r="G73" s="33" t="s">
        <v>769</v>
      </c>
      <c r="H73" s="52"/>
      <c r="I73" s="33" t="s">
        <v>769</v>
      </c>
      <c r="J73" s="52"/>
      <c r="K73" s="52"/>
      <c r="L73" s="33" t="s">
        <v>769</v>
      </c>
      <c r="M73" s="33"/>
      <c r="N73" s="52"/>
      <c r="O73" s="34"/>
    </row>
    <row r="74" spans="1:15" s="35" customFormat="1" ht="40.5" customHeight="1" x14ac:dyDescent="0.2">
      <c r="A74" s="59" t="s">
        <v>807</v>
      </c>
      <c r="B74" s="52" t="s">
        <v>480</v>
      </c>
      <c r="C74" s="52" t="s">
        <v>1585</v>
      </c>
      <c r="D74" s="77">
        <f>8000+8000</f>
        <v>16000</v>
      </c>
      <c r="E74" s="19" t="s">
        <v>643</v>
      </c>
      <c r="F74" s="49"/>
      <c r="G74" s="33" t="s">
        <v>769</v>
      </c>
      <c r="H74" s="52"/>
      <c r="I74" s="33" t="s">
        <v>769</v>
      </c>
      <c r="J74" s="52"/>
      <c r="K74" s="52"/>
      <c r="L74" s="33" t="s">
        <v>769</v>
      </c>
      <c r="M74" s="33"/>
      <c r="N74" s="52"/>
      <c r="O74" s="34"/>
    </row>
    <row r="75" spans="1:15" s="35" customFormat="1" ht="30" customHeight="1" x14ac:dyDescent="0.2">
      <c r="A75" s="768" t="s">
        <v>808</v>
      </c>
      <c r="B75" s="52" t="s">
        <v>481</v>
      </c>
      <c r="C75" s="765" t="s">
        <v>2572</v>
      </c>
      <c r="D75" s="77">
        <v>4726.3100000000004</v>
      </c>
      <c r="E75" s="19">
        <v>5699</v>
      </c>
      <c r="F75" s="49"/>
      <c r="G75" s="33" t="s">
        <v>769</v>
      </c>
      <c r="H75" s="52"/>
      <c r="I75" s="33" t="s">
        <v>769</v>
      </c>
      <c r="J75" s="52"/>
      <c r="K75" s="52"/>
      <c r="L75" s="33" t="s">
        <v>769</v>
      </c>
      <c r="M75" s="33"/>
      <c r="N75" s="52"/>
      <c r="O75" s="34"/>
    </row>
    <row r="76" spans="1:15" s="35" customFormat="1" ht="30" customHeight="1" x14ac:dyDescent="0.2">
      <c r="A76" s="768"/>
      <c r="B76" s="52" t="s">
        <v>467</v>
      </c>
      <c r="C76" s="765"/>
      <c r="D76" s="77">
        <v>6906.4</v>
      </c>
      <c r="E76" s="19">
        <v>5700</v>
      </c>
      <c r="F76" s="49"/>
      <c r="G76" s="33" t="s">
        <v>769</v>
      </c>
      <c r="H76" s="52"/>
      <c r="I76" s="33" t="s">
        <v>769</v>
      </c>
      <c r="J76" s="52"/>
      <c r="K76" s="52"/>
      <c r="L76" s="33" t="s">
        <v>769</v>
      </c>
      <c r="M76" s="33"/>
      <c r="N76" s="52"/>
      <c r="O76" s="34"/>
    </row>
    <row r="77" spans="1:15" s="35" customFormat="1" ht="40.5" customHeight="1" x14ac:dyDescent="0.2">
      <c r="A77" s="59" t="s">
        <v>809</v>
      </c>
      <c r="B77" s="52" t="s">
        <v>106</v>
      </c>
      <c r="C77" s="52" t="s">
        <v>1586</v>
      </c>
      <c r="D77" s="77">
        <v>415</v>
      </c>
      <c r="E77" s="19">
        <v>5701</v>
      </c>
      <c r="F77" s="49"/>
      <c r="G77" s="33" t="s">
        <v>769</v>
      </c>
      <c r="H77" s="52"/>
      <c r="I77" s="33" t="s">
        <v>769</v>
      </c>
      <c r="J77" s="52"/>
      <c r="K77" s="52"/>
      <c r="L77" s="33" t="s">
        <v>769</v>
      </c>
      <c r="M77" s="33"/>
      <c r="N77" s="52"/>
      <c r="O77" s="34"/>
    </row>
    <row r="78" spans="1:15" s="35" customFormat="1" ht="40.5" customHeight="1" x14ac:dyDescent="0.2">
      <c r="A78" s="59" t="s">
        <v>810</v>
      </c>
      <c r="B78" s="52" t="s">
        <v>482</v>
      </c>
      <c r="C78" s="52" t="s">
        <v>2573</v>
      </c>
      <c r="D78" s="77">
        <v>550</v>
      </c>
      <c r="E78" s="19">
        <v>5702</v>
      </c>
      <c r="F78" s="49"/>
      <c r="G78" s="33" t="s">
        <v>769</v>
      </c>
      <c r="H78" s="52"/>
      <c r="I78" s="33" t="s">
        <v>769</v>
      </c>
      <c r="J78" s="52"/>
      <c r="K78" s="52"/>
      <c r="L78" s="33" t="s">
        <v>769</v>
      </c>
      <c r="M78" s="33"/>
      <c r="N78" s="52"/>
      <c r="O78" s="34"/>
    </row>
    <row r="79" spans="1:15" s="35" customFormat="1" ht="27.75" customHeight="1" x14ac:dyDescent="0.2">
      <c r="A79" s="768" t="s">
        <v>811</v>
      </c>
      <c r="B79" s="52" t="s">
        <v>443</v>
      </c>
      <c r="C79" s="765" t="s">
        <v>2574</v>
      </c>
      <c r="D79" s="77">
        <v>339</v>
      </c>
      <c r="E79" s="19">
        <v>5703</v>
      </c>
      <c r="F79" s="49"/>
      <c r="G79" s="33" t="s">
        <v>769</v>
      </c>
      <c r="H79" s="52"/>
      <c r="I79" s="33" t="s">
        <v>769</v>
      </c>
      <c r="J79" s="52"/>
      <c r="K79" s="52"/>
      <c r="L79" s="33" t="s">
        <v>769</v>
      </c>
      <c r="M79" s="33"/>
      <c r="N79" s="52"/>
      <c r="O79" s="34"/>
    </row>
    <row r="80" spans="1:15" s="35" customFormat="1" ht="27.75" customHeight="1" x14ac:dyDescent="0.2">
      <c r="A80" s="768"/>
      <c r="B80" s="52" t="s">
        <v>445</v>
      </c>
      <c r="C80" s="765"/>
      <c r="D80" s="77">
        <v>265.24</v>
      </c>
      <c r="E80" s="19">
        <v>5704</v>
      </c>
      <c r="F80" s="49"/>
      <c r="G80" s="33" t="s">
        <v>769</v>
      </c>
      <c r="H80" s="52"/>
      <c r="I80" s="33" t="s">
        <v>769</v>
      </c>
      <c r="J80" s="52"/>
      <c r="K80" s="52"/>
      <c r="L80" s="33" t="s">
        <v>769</v>
      </c>
      <c r="M80" s="33"/>
      <c r="N80" s="52"/>
      <c r="O80" s="34"/>
    </row>
    <row r="81" spans="1:15" s="35" customFormat="1" ht="15" customHeight="1" x14ac:dyDescent="0.2">
      <c r="A81" s="768" t="s">
        <v>812</v>
      </c>
      <c r="B81" s="52" t="s">
        <v>483</v>
      </c>
      <c r="C81" s="765" t="s">
        <v>2575</v>
      </c>
      <c r="D81" s="77">
        <v>1600</v>
      </c>
      <c r="E81" s="19">
        <v>5728</v>
      </c>
      <c r="F81" s="49"/>
      <c r="G81" s="33" t="s">
        <v>769</v>
      </c>
      <c r="H81" s="52"/>
      <c r="I81" s="33" t="s">
        <v>769</v>
      </c>
      <c r="J81" s="52"/>
      <c r="K81" s="52"/>
      <c r="L81" s="33" t="s">
        <v>769</v>
      </c>
      <c r="M81" s="33"/>
      <c r="N81" s="52"/>
      <c r="O81" s="34"/>
    </row>
    <row r="82" spans="1:15" s="35" customFormat="1" ht="15.75" x14ac:dyDescent="0.2">
      <c r="A82" s="768"/>
      <c r="B82" s="52" t="s">
        <v>484</v>
      </c>
      <c r="C82" s="765"/>
      <c r="D82" s="77">
        <v>1600</v>
      </c>
      <c r="E82" s="19">
        <v>5761</v>
      </c>
      <c r="F82" s="49"/>
      <c r="G82" s="33" t="s">
        <v>769</v>
      </c>
      <c r="H82" s="52"/>
      <c r="I82" s="33" t="s">
        <v>769</v>
      </c>
      <c r="J82" s="52"/>
      <c r="K82" s="52"/>
      <c r="L82" s="33" t="s">
        <v>769</v>
      </c>
      <c r="M82" s="33"/>
      <c r="N82" s="52"/>
      <c r="O82" s="34"/>
    </row>
    <row r="83" spans="1:15" s="35" customFormat="1" ht="15.75" x14ac:dyDescent="0.2">
      <c r="A83" s="768"/>
      <c r="B83" s="52" t="s">
        <v>485</v>
      </c>
      <c r="C83" s="765"/>
      <c r="D83" s="77">
        <v>1600</v>
      </c>
      <c r="E83" s="19">
        <v>5725</v>
      </c>
      <c r="F83" s="49"/>
      <c r="G83" s="33" t="s">
        <v>769</v>
      </c>
      <c r="H83" s="52"/>
      <c r="I83" s="33" t="s">
        <v>769</v>
      </c>
      <c r="J83" s="52"/>
      <c r="K83" s="52"/>
      <c r="L83" s="33" t="s">
        <v>769</v>
      </c>
      <c r="M83" s="33"/>
      <c r="N83" s="52"/>
      <c r="O83" s="34"/>
    </row>
    <row r="84" spans="1:15" s="35" customFormat="1" ht="15.75" x14ac:dyDescent="0.2">
      <c r="A84" s="768"/>
      <c r="B84" s="52" t="s">
        <v>486</v>
      </c>
      <c r="C84" s="765"/>
      <c r="D84" s="77">
        <v>1600</v>
      </c>
      <c r="E84" s="19">
        <v>5727</v>
      </c>
      <c r="F84" s="49"/>
      <c r="G84" s="33" t="s">
        <v>769</v>
      </c>
      <c r="H84" s="52"/>
      <c r="I84" s="33" t="s">
        <v>769</v>
      </c>
      <c r="J84" s="52"/>
      <c r="K84" s="52"/>
      <c r="L84" s="33" t="s">
        <v>769</v>
      </c>
      <c r="M84" s="33"/>
      <c r="N84" s="52"/>
      <c r="O84" s="34"/>
    </row>
    <row r="85" spans="1:15" s="35" customFormat="1" ht="15" customHeight="1" x14ac:dyDescent="0.2">
      <c r="A85" s="768"/>
      <c r="B85" s="52" t="s">
        <v>487</v>
      </c>
      <c r="C85" s="765"/>
      <c r="D85" s="77">
        <v>200</v>
      </c>
      <c r="E85" s="19">
        <v>5724</v>
      </c>
      <c r="F85" s="49"/>
      <c r="G85" s="33" t="s">
        <v>769</v>
      </c>
      <c r="H85" s="52"/>
      <c r="I85" s="33" t="s">
        <v>769</v>
      </c>
      <c r="J85" s="52"/>
      <c r="K85" s="52"/>
      <c r="L85" s="33" t="s">
        <v>769</v>
      </c>
      <c r="M85" s="33"/>
      <c r="N85" s="52"/>
      <c r="O85" s="34"/>
    </row>
    <row r="86" spans="1:15" s="35" customFormat="1" ht="15.75" x14ac:dyDescent="0.2">
      <c r="A86" s="768"/>
      <c r="B86" s="52" t="s">
        <v>488</v>
      </c>
      <c r="C86" s="765"/>
      <c r="D86" s="77">
        <v>3100</v>
      </c>
      <c r="E86" s="19">
        <v>5723</v>
      </c>
      <c r="F86" s="49"/>
      <c r="G86" s="33" t="s">
        <v>769</v>
      </c>
      <c r="H86" s="52"/>
      <c r="I86" s="33" t="s">
        <v>769</v>
      </c>
      <c r="J86" s="52"/>
      <c r="K86" s="52"/>
      <c r="L86" s="33" t="s">
        <v>769</v>
      </c>
      <c r="M86" s="33"/>
      <c r="N86" s="52"/>
      <c r="O86" s="34"/>
    </row>
    <row r="87" spans="1:15" s="35" customFormat="1" ht="15.75" x14ac:dyDescent="0.2">
      <c r="A87" s="768"/>
      <c r="B87" s="52" t="s">
        <v>489</v>
      </c>
      <c r="C87" s="765"/>
      <c r="D87" s="77">
        <v>3100</v>
      </c>
      <c r="E87" s="19">
        <v>5722</v>
      </c>
      <c r="F87" s="49"/>
      <c r="G87" s="33" t="s">
        <v>769</v>
      </c>
      <c r="H87" s="52"/>
      <c r="I87" s="33" t="s">
        <v>769</v>
      </c>
      <c r="J87" s="52"/>
      <c r="K87" s="52"/>
      <c r="L87" s="33" t="s">
        <v>769</v>
      </c>
      <c r="M87" s="33"/>
      <c r="N87" s="52"/>
      <c r="O87" s="34"/>
    </row>
    <row r="88" spans="1:15" s="35" customFormat="1" ht="15.75" x14ac:dyDescent="0.2">
      <c r="A88" s="768"/>
      <c r="B88" s="52" t="s">
        <v>490</v>
      </c>
      <c r="C88" s="765"/>
      <c r="D88" s="77">
        <v>3100</v>
      </c>
      <c r="E88" s="19">
        <v>5721</v>
      </c>
      <c r="F88" s="49"/>
      <c r="G88" s="33" t="s">
        <v>769</v>
      </c>
      <c r="H88" s="52"/>
      <c r="I88" s="33" t="s">
        <v>769</v>
      </c>
      <c r="J88" s="52"/>
      <c r="K88" s="52"/>
      <c r="L88" s="33" t="s">
        <v>769</v>
      </c>
      <c r="M88" s="33"/>
      <c r="N88" s="52"/>
      <c r="O88" s="34"/>
    </row>
    <row r="89" spans="1:15" s="35" customFormat="1" ht="15.75" x14ac:dyDescent="0.2">
      <c r="A89" s="768"/>
      <c r="B89" s="52" t="s">
        <v>491</v>
      </c>
      <c r="C89" s="765"/>
      <c r="D89" s="77">
        <v>3100</v>
      </c>
      <c r="E89" s="19">
        <v>5720</v>
      </c>
      <c r="F89" s="49"/>
      <c r="G89" s="33" t="s">
        <v>769</v>
      </c>
      <c r="H89" s="52"/>
      <c r="I89" s="33" t="s">
        <v>769</v>
      </c>
      <c r="J89" s="52"/>
      <c r="K89" s="52"/>
      <c r="L89" s="33" t="s">
        <v>769</v>
      </c>
      <c r="M89" s="33"/>
      <c r="N89" s="52"/>
      <c r="O89" s="34"/>
    </row>
    <row r="90" spans="1:15" s="35" customFormat="1" ht="15" customHeight="1" x14ac:dyDescent="0.2">
      <c r="A90" s="768"/>
      <c r="B90" s="52" t="s">
        <v>492</v>
      </c>
      <c r="C90" s="765"/>
      <c r="D90" s="77">
        <v>1000</v>
      </c>
      <c r="E90" s="19">
        <v>5719</v>
      </c>
      <c r="F90" s="49"/>
      <c r="G90" s="33" t="s">
        <v>769</v>
      </c>
      <c r="H90" s="52"/>
      <c r="I90" s="33" t="s">
        <v>769</v>
      </c>
      <c r="J90" s="52"/>
      <c r="K90" s="52"/>
      <c r="L90" s="33" t="s">
        <v>769</v>
      </c>
      <c r="M90" s="33"/>
      <c r="N90" s="52"/>
      <c r="O90" s="34"/>
    </row>
    <row r="91" spans="1:15" s="35" customFormat="1" ht="15.75" x14ac:dyDescent="0.2">
      <c r="A91" s="768"/>
      <c r="B91" s="52" t="s">
        <v>493</v>
      </c>
      <c r="C91" s="765"/>
      <c r="D91" s="77">
        <v>1000</v>
      </c>
      <c r="E91" s="19">
        <v>5718</v>
      </c>
      <c r="F91" s="49"/>
      <c r="G91" s="33" t="s">
        <v>769</v>
      </c>
      <c r="H91" s="52"/>
      <c r="I91" s="33" t="s">
        <v>769</v>
      </c>
      <c r="J91" s="52"/>
      <c r="K91" s="52"/>
      <c r="L91" s="33" t="s">
        <v>769</v>
      </c>
      <c r="M91" s="33"/>
      <c r="N91" s="52"/>
      <c r="O91" s="34"/>
    </row>
    <row r="92" spans="1:15" s="35" customFormat="1" ht="15.75" x14ac:dyDescent="0.2">
      <c r="A92" s="768"/>
      <c r="B92" s="52" t="s">
        <v>494</v>
      </c>
      <c r="C92" s="765"/>
      <c r="D92" s="77">
        <v>1000</v>
      </c>
      <c r="E92" s="19">
        <v>5717</v>
      </c>
      <c r="F92" s="49"/>
      <c r="G92" s="33" t="s">
        <v>769</v>
      </c>
      <c r="H92" s="52"/>
      <c r="I92" s="33" t="s">
        <v>769</v>
      </c>
      <c r="J92" s="52"/>
      <c r="K92" s="52"/>
      <c r="L92" s="33" t="s">
        <v>769</v>
      </c>
      <c r="M92" s="33"/>
      <c r="N92" s="52"/>
      <c r="O92" s="34"/>
    </row>
    <row r="93" spans="1:15" s="35" customFormat="1" ht="15.75" x14ac:dyDescent="0.2">
      <c r="A93" s="768"/>
      <c r="B93" s="52" t="s">
        <v>495</v>
      </c>
      <c r="C93" s="765"/>
      <c r="D93" s="77">
        <v>2100</v>
      </c>
      <c r="E93" s="19">
        <v>5715</v>
      </c>
      <c r="F93" s="49"/>
      <c r="G93" s="33" t="s">
        <v>769</v>
      </c>
      <c r="H93" s="52"/>
      <c r="I93" s="33" t="s">
        <v>769</v>
      </c>
      <c r="J93" s="52"/>
      <c r="K93" s="52"/>
      <c r="L93" s="33" t="s">
        <v>769</v>
      </c>
      <c r="M93" s="33"/>
      <c r="N93" s="52"/>
      <c r="O93" s="34"/>
    </row>
    <row r="94" spans="1:15" s="35" customFormat="1" ht="15.75" x14ac:dyDescent="0.2">
      <c r="A94" s="768"/>
      <c r="B94" s="52" t="s">
        <v>496</v>
      </c>
      <c r="C94" s="765"/>
      <c r="D94" s="77">
        <v>2100</v>
      </c>
      <c r="E94" s="19">
        <v>5716</v>
      </c>
      <c r="F94" s="49"/>
      <c r="G94" s="33" t="s">
        <v>769</v>
      </c>
      <c r="H94" s="52"/>
      <c r="I94" s="33" t="s">
        <v>769</v>
      </c>
      <c r="J94" s="52"/>
      <c r="K94" s="52"/>
      <c r="L94" s="33" t="s">
        <v>769</v>
      </c>
      <c r="M94" s="33"/>
      <c r="N94" s="52"/>
      <c r="O94" s="34"/>
    </row>
    <row r="95" spans="1:15" s="35" customFormat="1" ht="15.75" x14ac:dyDescent="0.2">
      <c r="A95" s="768"/>
      <c r="B95" s="52" t="s">
        <v>497</v>
      </c>
      <c r="C95" s="765"/>
      <c r="D95" s="77">
        <v>2100</v>
      </c>
      <c r="E95" s="19">
        <v>5714</v>
      </c>
      <c r="F95" s="49"/>
      <c r="G95" s="33" t="s">
        <v>769</v>
      </c>
      <c r="H95" s="52"/>
      <c r="I95" s="33" t="s">
        <v>769</v>
      </c>
      <c r="J95" s="52"/>
      <c r="K95" s="52"/>
      <c r="L95" s="33" t="s">
        <v>769</v>
      </c>
      <c r="M95" s="33"/>
      <c r="N95" s="52"/>
      <c r="O95" s="34"/>
    </row>
    <row r="96" spans="1:15" s="35" customFormat="1" ht="15" customHeight="1" x14ac:dyDescent="0.2">
      <c r="A96" s="768"/>
      <c r="B96" s="52" t="s">
        <v>498</v>
      </c>
      <c r="C96" s="765"/>
      <c r="D96" s="77">
        <v>1600</v>
      </c>
      <c r="E96" s="19">
        <v>5713</v>
      </c>
      <c r="F96" s="49"/>
      <c r="G96" s="33" t="s">
        <v>769</v>
      </c>
      <c r="H96" s="52"/>
      <c r="I96" s="33" t="s">
        <v>769</v>
      </c>
      <c r="J96" s="52"/>
      <c r="K96" s="52"/>
      <c r="L96" s="33" t="s">
        <v>769</v>
      </c>
      <c r="M96" s="33"/>
      <c r="N96" s="52"/>
      <c r="O96" s="34"/>
    </row>
    <row r="97" spans="1:15" s="35" customFormat="1" ht="15.75" x14ac:dyDescent="0.2">
      <c r="A97" s="768"/>
      <c r="B97" s="52" t="s">
        <v>499</v>
      </c>
      <c r="C97" s="765"/>
      <c r="D97" s="77">
        <v>1600</v>
      </c>
      <c r="E97" s="19">
        <v>5712</v>
      </c>
      <c r="F97" s="49"/>
      <c r="G97" s="33" t="s">
        <v>769</v>
      </c>
      <c r="H97" s="52"/>
      <c r="I97" s="33" t="s">
        <v>769</v>
      </c>
      <c r="J97" s="52"/>
      <c r="K97" s="52"/>
      <c r="L97" s="33"/>
      <c r="M97" s="33" t="s">
        <v>769</v>
      </c>
      <c r="N97" s="52"/>
      <c r="O97" s="34"/>
    </row>
    <row r="98" spans="1:15" s="35" customFormat="1" ht="15.75" x14ac:dyDescent="0.2">
      <c r="A98" s="768"/>
      <c r="B98" s="52" t="s">
        <v>500</v>
      </c>
      <c r="C98" s="765"/>
      <c r="D98" s="77">
        <v>1600</v>
      </c>
      <c r="E98" s="19">
        <v>5711</v>
      </c>
      <c r="F98" s="49"/>
      <c r="G98" s="33" t="s">
        <v>769</v>
      </c>
      <c r="H98" s="52"/>
      <c r="I98" s="33" t="s">
        <v>769</v>
      </c>
      <c r="J98" s="52"/>
      <c r="K98" s="52"/>
      <c r="L98" s="33"/>
      <c r="M98" s="33" t="s">
        <v>769</v>
      </c>
      <c r="N98" s="52"/>
      <c r="O98" s="34"/>
    </row>
    <row r="99" spans="1:15" s="35" customFormat="1" ht="15.75" x14ac:dyDescent="0.2">
      <c r="A99" s="768"/>
      <c r="B99" s="52" t="s">
        <v>501</v>
      </c>
      <c r="C99" s="765"/>
      <c r="D99" s="77">
        <v>1600</v>
      </c>
      <c r="E99" s="19">
        <v>5710</v>
      </c>
      <c r="F99" s="49"/>
      <c r="G99" s="33" t="s">
        <v>769</v>
      </c>
      <c r="H99" s="52"/>
      <c r="I99" s="33" t="s">
        <v>769</v>
      </c>
      <c r="J99" s="52"/>
      <c r="K99" s="52"/>
      <c r="L99" s="33"/>
      <c r="M99" s="33" t="s">
        <v>769</v>
      </c>
      <c r="N99" s="52"/>
      <c r="O99" s="34"/>
    </row>
    <row r="100" spans="1:15" s="35" customFormat="1" ht="15" customHeight="1" x14ac:dyDescent="0.2">
      <c r="A100" s="768"/>
      <c r="B100" s="52" t="s">
        <v>502</v>
      </c>
      <c r="C100" s="765"/>
      <c r="D100" s="77">
        <v>1600</v>
      </c>
      <c r="E100" s="19">
        <v>5709</v>
      </c>
      <c r="F100" s="49"/>
      <c r="G100" s="33" t="s">
        <v>769</v>
      </c>
      <c r="H100" s="52"/>
      <c r="I100" s="33" t="s">
        <v>769</v>
      </c>
      <c r="J100" s="52"/>
      <c r="K100" s="52"/>
      <c r="L100" s="33"/>
      <c r="M100" s="33" t="s">
        <v>769</v>
      </c>
      <c r="N100" s="52"/>
      <c r="O100" s="34"/>
    </row>
    <row r="101" spans="1:15" s="35" customFormat="1" ht="15.75" x14ac:dyDescent="0.2">
      <c r="A101" s="768"/>
      <c r="B101" s="52" t="s">
        <v>503</v>
      </c>
      <c r="C101" s="765"/>
      <c r="D101" s="77">
        <v>1600</v>
      </c>
      <c r="E101" s="19">
        <v>5708</v>
      </c>
      <c r="F101" s="49"/>
      <c r="G101" s="33" t="s">
        <v>769</v>
      </c>
      <c r="H101" s="52"/>
      <c r="I101" s="33" t="s">
        <v>769</v>
      </c>
      <c r="J101" s="52"/>
      <c r="K101" s="52"/>
      <c r="L101" s="33"/>
      <c r="M101" s="33" t="s">
        <v>769</v>
      </c>
      <c r="N101" s="52"/>
      <c r="O101" s="34"/>
    </row>
    <row r="102" spans="1:15" s="35" customFormat="1" ht="15.75" x14ac:dyDescent="0.2">
      <c r="A102" s="768"/>
      <c r="B102" s="52" t="s">
        <v>504</v>
      </c>
      <c r="C102" s="765"/>
      <c r="D102" s="77">
        <v>1600</v>
      </c>
      <c r="E102" s="19">
        <v>5706</v>
      </c>
      <c r="F102" s="49"/>
      <c r="G102" s="33" t="s">
        <v>769</v>
      </c>
      <c r="H102" s="52"/>
      <c r="I102" s="33" t="s">
        <v>769</v>
      </c>
      <c r="J102" s="52"/>
      <c r="K102" s="52"/>
      <c r="L102" s="33"/>
      <c r="M102" s="33" t="s">
        <v>769</v>
      </c>
      <c r="N102" s="52"/>
      <c r="O102" s="34"/>
    </row>
    <row r="103" spans="1:15" s="35" customFormat="1" ht="15.75" x14ac:dyDescent="0.2">
      <c r="A103" s="768"/>
      <c r="B103" s="52" t="s">
        <v>505</v>
      </c>
      <c r="C103" s="765"/>
      <c r="D103" s="77">
        <v>1600</v>
      </c>
      <c r="E103" s="19">
        <v>5707</v>
      </c>
      <c r="F103" s="49"/>
      <c r="G103" s="33" t="s">
        <v>769</v>
      </c>
      <c r="H103" s="52"/>
      <c r="I103" s="33" t="s">
        <v>769</v>
      </c>
      <c r="J103" s="52"/>
      <c r="K103" s="52"/>
      <c r="L103" s="33"/>
      <c r="M103" s="33" t="s">
        <v>769</v>
      </c>
      <c r="N103" s="52"/>
      <c r="O103" s="34"/>
    </row>
    <row r="104" spans="1:15" s="35" customFormat="1" ht="15" customHeight="1" x14ac:dyDescent="0.2">
      <c r="A104" s="768"/>
      <c r="B104" s="52" t="s">
        <v>506</v>
      </c>
      <c r="C104" s="765"/>
      <c r="D104" s="77">
        <v>1000</v>
      </c>
      <c r="E104" s="19">
        <v>5733</v>
      </c>
      <c r="F104" s="49"/>
      <c r="G104" s="33" t="s">
        <v>769</v>
      </c>
      <c r="H104" s="52"/>
      <c r="I104" s="33" t="s">
        <v>769</v>
      </c>
      <c r="J104" s="52"/>
      <c r="K104" s="52"/>
      <c r="L104" s="33"/>
      <c r="M104" s="33" t="s">
        <v>769</v>
      </c>
      <c r="N104" s="52"/>
      <c r="O104" s="34"/>
    </row>
    <row r="105" spans="1:15" s="35" customFormat="1" ht="15.75" x14ac:dyDescent="0.2">
      <c r="A105" s="768"/>
      <c r="B105" s="52" t="s">
        <v>507</v>
      </c>
      <c r="C105" s="765"/>
      <c r="D105" s="77">
        <v>1000</v>
      </c>
      <c r="E105" s="19">
        <v>5730</v>
      </c>
      <c r="F105" s="49"/>
      <c r="G105" s="33" t="s">
        <v>769</v>
      </c>
      <c r="H105" s="52"/>
      <c r="I105" s="33" t="s">
        <v>769</v>
      </c>
      <c r="J105" s="52"/>
      <c r="K105" s="52"/>
      <c r="L105" s="33" t="s">
        <v>769</v>
      </c>
      <c r="M105" s="33"/>
      <c r="N105" s="52"/>
      <c r="O105" s="34"/>
    </row>
    <row r="106" spans="1:15" s="35" customFormat="1" ht="15.75" x14ac:dyDescent="0.2">
      <c r="A106" s="768"/>
      <c r="B106" s="52" t="s">
        <v>508</v>
      </c>
      <c r="C106" s="765"/>
      <c r="D106" s="77">
        <v>1000</v>
      </c>
      <c r="E106" s="19">
        <v>5729</v>
      </c>
      <c r="F106" s="49"/>
      <c r="G106" s="33" t="s">
        <v>769</v>
      </c>
      <c r="H106" s="52"/>
      <c r="I106" s="33" t="s">
        <v>769</v>
      </c>
      <c r="J106" s="52"/>
      <c r="K106" s="52"/>
      <c r="L106" s="33" t="s">
        <v>769</v>
      </c>
      <c r="M106" s="33"/>
      <c r="N106" s="52"/>
      <c r="O106" s="34"/>
    </row>
    <row r="107" spans="1:15" s="35" customFormat="1" ht="15.75" x14ac:dyDescent="0.2">
      <c r="A107" s="768"/>
      <c r="B107" s="52" t="s">
        <v>509</v>
      </c>
      <c r="C107" s="765"/>
      <c r="D107" s="77">
        <v>1000</v>
      </c>
      <c r="E107" s="19">
        <v>5731</v>
      </c>
      <c r="F107" s="49"/>
      <c r="G107" s="33" t="s">
        <v>769</v>
      </c>
      <c r="H107" s="52"/>
      <c r="I107" s="33" t="s">
        <v>769</v>
      </c>
      <c r="J107" s="52"/>
      <c r="K107" s="52"/>
      <c r="L107" s="33" t="s">
        <v>769</v>
      </c>
      <c r="M107" s="33"/>
      <c r="N107" s="52"/>
      <c r="O107" s="34"/>
    </row>
    <row r="108" spans="1:15" s="35" customFormat="1" ht="15" customHeight="1" x14ac:dyDescent="0.2">
      <c r="A108" s="768"/>
      <c r="B108" s="52" t="s">
        <v>510</v>
      </c>
      <c r="C108" s="765"/>
      <c r="D108" s="77">
        <v>170</v>
      </c>
      <c r="E108" s="19">
        <v>5757</v>
      </c>
      <c r="F108" s="49"/>
      <c r="G108" s="33" t="s">
        <v>769</v>
      </c>
      <c r="H108" s="52"/>
      <c r="I108" s="33" t="s">
        <v>769</v>
      </c>
      <c r="J108" s="52"/>
      <c r="K108" s="52"/>
      <c r="L108" s="33" t="s">
        <v>769</v>
      </c>
      <c r="M108" s="33"/>
      <c r="N108" s="52"/>
      <c r="O108" s="34"/>
    </row>
    <row r="109" spans="1:15" s="35" customFormat="1" ht="15.75" x14ac:dyDescent="0.2">
      <c r="A109" s="768"/>
      <c r="B109" s="52" t="s">
        <v>511</v>
      </c>
      <c r="C109" s="765"/>
      <c r="D109" s="77">
        <v>170</v>
      </c>
      <c r="E109" s="19">
        <v>5759</v>
      </c>
      <c r="F109" s="49"/>
      <c r="G109" s="33" t="s">
        <v>769</v>
      </c>
      <c r="H109" s="52"/>
      <c r="I109" s="33" t="s">
        <v>769</v>
      </c>
      <c r="J109" s="52"/>
      <c r="K109" s="52"/>
      <c r="L109" s="33"/>
      <c r="M109" s="33" t="s">
        <v>769</v>
      </c>
      <c r="N109" s="52"/>
      <c r="O109" s="34"/>
    </row>
    <row r="110" spans="1:15" s="35" customFormat="1" ht="15.75" x14ac:dyDescent="0.2">
      <c r="A110" s="768"/>
      <c r="B110" s="52" t="s">
        <v>512</v>
      </c>
      <c r="C110" s="765"/>
      <c r="D110" s="77">
        <v>170</v>
      </c>
      <c r="E110" s="19">
        <v>5758</v>
      </c>
      <c r="F110" s="49"/>
      <c r="G110" s="33" t="s">
        <v>769</v>
      </c>
      <c r="H110" s="52"/>
      <c r="I110" s="33" t="s">
        <v>769</v>
      </c>
      <c r="J110" s="52"/>
      <c r="K110" s="52"/>
      <c r="L110" s="33"/>
      <c r="M110" s="33" t="s">
        <v>769</v>
      </c>
      <c r="N110" s="52"/>
      <c r="O110" s="34"/>
    </row>
    <row r="111" spans="1:15" s="35" customFormat="1" ht="15" customHeight="1" x14ac:dyDescent="0.2">
      <c r="A111" s="768"/>
      <c r="B111" s="52" t="s">
        <v>513</v>
      </c>
      <c r="C111" s="765"/>
      <c r="D111" s="77">
        <v>5450</v>
      </c>
      <c r="E111" s="19">
        <v>5753</v>
      </c>
      <c r="F111" s="49"/>
      <c r="G111" s="33" t="s">
        <v>769</v>
      </c>
      <c r="H111" s="52"/>
      <c r="I111" s="33" t="s">
        <v>769</v>
      </c>
      <c r="J111" s="52"/>
      <c r="K111" s="52"/>
      <c r="L111" s="33"/>
      <c r="M111" s="33" t="s">
        <v>769</v>
      </c>
      <c r="N111" s="52"/>
      <c r="O111" s="34"/>
    </row>
    <row r="112" spans="1:15" s="35" customFormat="1" ht="15.75" x14ac:dyDescent="0.2">
      <c r="A112" s="768"/>
      <c r="B112" s="52" t="s">
        <v>514</v>
      </c>
      <c r="C112" s="765"/>
      <c r="D112" s="77">
        <v>5400</v>
      </c>
      <c r="E112" s="19">
        <v>5760</v>
      </c>
      <c r="F112" s="49"/>
      <c r="G112" s="33" t="s">
        <v>769</v>
      </c>
      <c r="H112" s="52"/>
      <c r="I112" s="33" t="s">
        <v>769</v>
      </c>
      <c r="J112" s="52"/>
      <c r="K112" s="52"/>
      <c r="L112" s="33" t="s">
        <v>769</v>
      </c>
      <c r="M112" s="33"/>
      <c r="N112" s="52"/>
      <c r="O112" s="34"/>
    </row>
    <row r="113" spans="1:15" s="35" customFormat="1" ht="15.75" x14ac:dyDescent="0.2">
      <c r="A113" s="768"/>
      <c r="B113" s="52" t="s">
        <v>515</v>
      </c>
      <c r="C113" s="765"/>
      <c r="D113" s="77">
        <v>5450</v>
      </c>
      <c r="E113" s="19">
        <v>5754</v>
      </c>
      <c r="F113" s="49"/>
      <c r="G113" s="33" t="s">
        <v>769</v>
      </c>
      <c r="H113" s="52"/>
      <c r="I113" s="33" t="s">
        <v>769</v>
      </c>
      <c r="J113" s="52"/>
      <c r="K113" s="52"/>
      <c r="L113" s="33" t="s">
        <v>769</v>
      </c>
      <c r="M113" s="33"/>
      <c r="N113" s="52"/>
      <c r="O113" s="34"/>
    </row>
    <row r="114" spans="1:15" s="35" customFormat="1" ht="15.75" x14ac:dyDescent="0.2">
      <c r="A114" s="768"/>
      <c r="B114" s="52" t="s">
        <v>516</v>
      </c>
      <c r="C114" s="765"/>
      <c r="D114" s="77">
        <v>5290</v>
      </c>
      <c r="E114" s="19">
        <v>5755</v>
      </c>
      <c r="F114" s="49"/>
      <c r="G114" s="33" t="s">
        <v>769</v>
      </c>
      <c r="H114" s="52"/>
      <c r="I114" s="33" t="s">
        <v>769</v>
      </c>
      <c r="J114" s="52"/>
      <c r="K114" s="52"/>
      <c r="L114" s="33" t="s">
        <v>769</v>
      </c>
      <c r="M114" s="33"/>
      <c r="N114" s="52"/>
      <c r="O114" s="34"/>
    </row>
    <row r="115" spans="1:15" s="35" customFormat="1" ht="15" customHeight="1" x14ac:dyDescent="0.2">
      <c r="A115" s="768"/>
      <c r="B115" s="52" t="s">
        <v>517</v>
      </c>
      <c r="C115" s="765"/>
      <c r="D115" s="77">
        <v>3600</v>
      </c>
      <c r="E115" s="19">
        <v>5752</v>
      </c>
      <c r="F115" s="49"/>
      <c r="G115" s="33" t="s">
        <v>769</v>
      </c>
      <c r="H115" s="52"/>
      <c r="I115" s="33" t="s">
        <v>769</v>
      </c>
      <c r="J115" s="52"/>
      <c r="K115" s="52"/>
      <c r="L115" s="33" t="s">
        <v>769</v>
      </c>
      <c r="M115" s="33"/>
      <c r="N115" s="52"/>
      <c r="O115" s="34"/>
    </row>
    <row r="116" spans="1:15" s="35" customFormat="1" ht="15.75" x14ac:dyDescent="0.2">
      <c r="A116" s="768"/>
      <c r="B116" s="52" t="s">
        <v>518</v>
      </c>
      <c r="C116" s="765"/>
      <c r="D116" s="77">
        <v>3600</v>
      </c>
      <c r="E116" s="19">
        <v>5749</v>
      </c>
      <c r="F116" s="49"/>
      <c r="G116" s="33" t="s">
        <v>769</v>
      </c>
      <c r="H116" s="52"/>
      <c r="I116" s="33" t="s">
        <v>769</v>
      </c>
      <c r="J116" s="52"/>
      <c r="K116" s="52"/>
      <c r="L116" s="33" t="s">
        <v>769</v>
      </c>
      <c r="M116" s="33"/>
      <c r="N116" s="52"/>
      <c r="O116" s="34"/>
    </row>
    <row r="117" spans="1:15" s="35" customFormat="1" ht="15.75" x14ac:dyDescent="0.2">
      <c r="A117" s="768"/>
      <c r="B117" s="52" t="s">
        <v>519</v>
      </c>
      <c r="C117" s="765"/>
      <c r="D117" s="77">
        <v>3600</v>
      </c>
      <c r="E117" s="19">
        <v>5751</v>
      </c>
      <c r="F117" s="49"/>
      <c r="G117" s="33" t="s">
        <v>769</v>
      </c>
      <c r="H117" s="52"/>
      <c r="I117" s="33" t="s">
        <v>769</v>
      </c>
      <c r="J117" s="52"/>
      <c r="K117" s="52"/>
      <c r="L117" s="33" t="s">
        <v>769</v>
      </c>
      <c r="M117" s="33"/>
      <c r="N117" s="52"/>
      <c r="O117" s="34"/>
    </row>
    <row r="118" spans="1:15" s="35" customFormat="1" ht="15.75" x14ac:dyDescent="0.2">
      <c r="A118" s="768"/>
      <c r="B118" s="52" t="s">
        <v>520</v>
      </c>
      <c r="C118" s="765"/>
      <c r="D118" s="77">
        <v>3600</v>
      </c>
      <c r="E118" s="19">
        <v>5750</v>
      </c>
      <c r="F118" s="49"/>
      <c r="G118" s="33" t="s">
        <v>769</v>
      </c>
      <c r="H118" s="52"/>
      <c r="I118" s="33" t="s">
        <v>769</v>
      </c>
      <c r="J118" s="52"/>
      <c r="K118" s="52"/>
      <c r="L118" s="33" t="s">
        <v>769</v>
      </c>
      <c r="M118" s="33"/>
      <c r="N118" s="52"/>
      <c r="O118" s="34"/>
    </row>
    <row r="119" spans="1:15" s="35" customFormat="1" ht="15" customHeight="1" x14ac:dyDescent="0.2">
      <c r="A119" s="768"/>
      <c r="B119" s="52" t="s">
        <v>521</v>
      </c>
      <c r="C119" s="765"/>
      <c r="D119" s="77">
        <v>350</v>
      </c>
      <c r="E119" s="19">
        <v>5747</v>
      </c>
      <c r="F119" s="49"/>
      <c r="G119" s="33" t="s">
        <v>769</v>
      </c>
      <c r="H119" s="52"/>
      <c r="I119" s="33" t="s">
        <v>769</v>
      </c>
      <c r="J119" s="52"/>
      <c r="K119" s="52"/>
      <c r="L119" s="33" t="s">
        <v>769</v>
      </c>
      <c r="M119" s="33"/>
      <c r="N119" s="52"/>
      <c r="O119" s="34"/>
    </row>
    <row r="120" spans="1:15" s="35" customFormat="1" ht="15.75" x14ac:dyDescent="0.2">
      <c r="A120" s="768"/>
      <c r="B120" s="52" t="s">
        <v>522</v>
      </c>
      <c r="C120" s="765"/>
      <c r="D120" s="77">
        <v>350</v>
      </c>
      <c r="E120" s="19">
        <v>5746</v>
      </c>
      <c r="F120" s="49"/>
      <c r="G120" s="33" t="s">
        <v>769</v>
      </c>
      <c r="H120" s="52"/>
      <c r="I120" s="33" t="s">
        <v>769</v>
      </c>
      <c r="J120" s="52"/>
      <c r="K120" s="52"/>
      <c r="L120" s="33" t="s">
        <v>769</v>
      </c>
      <c r="M120" s="33"/>
      <c r="N120" s="52"/>
      <c r="O120" s="34"/>
    </row>
    <row r="121" spans="1:15" s="35" customFormat="1" ht="15.75" x14ac:dyDescent="0.2">
      <c r="A121" s="768"/>
      <c r="B121" s="52" t="s">
        <v>523</v>
      </c>
      <c r="C121" s="765"/>
      <c r="D121" s="77">
        <v>350</v>
      </c>
      <c r="E121" s="19">
        <v>5748</v>
      </c>
      <c r="F121" s="49"/>
      <c r="G121" s="33" t="s">
        <v>769</v>
      </c>
      <c r="H121" s="52"/>
      <c r="I121" s="33" t="s">
        <v>769</v>
      </c>
      <c r="J121" s="52"/>
      <c r="K121" s="52"/>
      <c r="L121" s="33"/>
      <c r="M121" s="33" t="s">
        <v>769</v>
      </c>
      <c r="N121" s="52"/>
      <c r="O121" s="34"/>
    </row>
    <row r="122" spans="1:15" s="35" customFormat="1" ht="15.75" x14ac:dyDescent="0.2">
      <c r="A122" s="768"/>
      <c r="B122" s="52" t="s">
        <v>524</v>
      </c>
      <c r="C122" s="765"/>
      <c r="D122" s="77">
        <v>300</v>
      </c>
      <c r="E122" s="19">
        <v>5745</v>
      </c>
      <c r="F122" s="49"/>
      <c r="G122" s="33" t="s">
        <v>769</v>
      </c>
      <c r="H122" s="52"/>
      <c r="I122" s="33" t="s">
        <v>769</v>
      </c>
      <c r="J122" s="52"/>
      <c r="K122" s="52"/>
      <c r="L122" s="33"/>
      <c r="M122" s="33" t="s">
        <v>769</v>
      </c>
      <c r="N122" s="52"/>
      <c r="O122" s="34"/>
    </row>
    <row r="123" spans="1:15" s="35" customFormat="1" ht="15" customHeight="1" x14ac:dyDescent="0.2">
      <c r="A123" s="768"/>
      <c r="B123" s="52" t="s">
        <v>525</v>
      </c>
      <c r="C123" s="765"/>
      <c r="D123" s="77">
        <v>300</v>
      </c>
      <c r="E123" s="19">
        <v>5743</v>
      </c>
      <c r="F123" s="49"/>
      <c r="G123" s="33" t="s">
        <v>769</v>
      </c>
      <c r="H123" s="52"/>
      <c r="I123" s="33" t="s">
        <v>769</v>
      </c>
      <c r="J123" s="52"/>
      <c r="K123" s="52"/>
      <c r="L123" s="33"/>
      <c r="M123" s="33" t="s">
        <v>769</v>
      </c>
      <c r="N123" s="52"/>
      <c r="O123" s="34"/>
    </row>
    <row r="124" spans="1:15" s="35" customFormat="1" ht="15.75" x14ac:dyDescent="0.2">
      <c r="A124" s="768"/>
      <c r="B124" s="52" t="s">
        <v>526</v>
      </c>
      <c r="C124" s="765"/>
      <c r="D124" s="77">
        <v>300</v>
      </c>
      <c r="E124" s="19">
        <v>5744</v>
      </c>
      <c r="F124" s="49"/>
      <c r="G124" s="33" t="s">
        <v>769</v>
      </c>
      <c r="H124" s="52"/>
      <c r="I124" s="33" t="s">
        <v>769</v>
      </c>
      <c r="J124" s="52"/>
      <c r="K124" s="52"/>
      <c r="L124" s="33"/>
      <c r="M124" s="33" t="s">
        <v>769</v>
      </c>
      <c r="N124" s="52"/>
      <c r="O124" s="34"/>
    </row>
    <row r="125" spans="1:15" s="35" customFormat="1" ht="15.75" x14ac:dyDescent="0.2">
      <c r="A125" s="768"/>
      <c r="B125" s="52" t="s">
        <v>527</v>
      </c>
      <c r="C125" s="765"/>
      <c r="D125" s="77">
        <v>300</v>
      </c>
      <c r="E125" s="19">
        <v>5742</v>
      </c>
      <c r="F125" s="49"/>
      <c r="G125" s="33" t="s">
        <v>769</v>
      </c>
      <c r="H125" s="52"/>
      <c r="I125" s="33" t="s">
        <v>769</v>
      </c>
      <c r="J125" s="52"/>
      <c r="K125" s="52"/>
      <c r="L125" s="33"/>
      <c r="M125" s="33" t="s">
        <v>769</v>
      </c>
      <c r="N125" s="52"/>
      <c r="O125" s="34"/>
    </row>
    <row r="126" spans="1:15" s="35" customFormat="1" ht="15" customHeight="1" x14ac:dyDescent="0.2">
      <c r="A126" s="768"/>
      <c r="B126" s="52" t="s">
        <v>528</v>
      </c>
      <c r="C126" s="765"/>
      <c r="D126" s="77">
        <v>300</v>
      </c>
      <c r="E126" s="19">
        <v>5740</v>
      </c>
      <c r="F126" s="49"/>
      <c r="G126" s="33" t="s">
        <v>769</v>
      </c>
      <c r="H126" s="52"/>
      <c r="I126" s="33" t="s">
        <v>769</v>
      </c>
      <c r="J126" s="52"/>
      <c r="K126" s="52"/>
      <c r="L126" s="33"/>
      <c r="M126" s="33" t="s">
        <v>769</v>
      </c>
      <c r="N126" s="52"/>
      <c r="O126" s="34"/>
    </row>
    <row r="127" spans="1:15" s="35" customFormat="1" ht="15.75" x14ac:dyDescent="0.2">
      <c r="A127" s="768"/>
      <c r="B127" s="52" t="s">
        <v>105</v>
      </c>
      <c r="C127" s="765"/>
      <c r="D127" s="77">
        <v>300</v>
      </c>
      <c r="E127" s="19">
        <v>5741</v>
      </c>
      <c r="F127" s="49"/>
      <c r="G127" s="33" t="s">
        <v>769</v>
      </c>
      <c r="H127" s="52"/>
      <c r="I127" s="33" t="s">
        <v>769</v>
      </c>
      <c r="J127" s="52"/>
      <c r="K127" s="52"/>
      <c r="L127" s="33"/>
      <c r="M127" s="33" t="s">
        <v>769</v>
      </c>
      <c r="N127" s="52"/>
      <c r="O127" s="34"/>
    </row>
    <row r="128" spans="1:15" s="35" customFormat="1" ht="15.75" x14ac:dyDescent="0.2">
      <c r="A128" s="768"/>
      <c r="B128" s="52" t="s">
        <v>106</v>
      </c>
      <c r="C128" s="765"/>
      <c r="D128" s="77">
        <v>300</v>
      </c>
      <c r="E128" s="19">
        <v>5739</v>
      </c>
      <c r="F128" s="49"/>
      <c r="G128" s="33" t="s">
        <v>769</v>
      </c>
      <c r="H128" s="52"/>
      <c r="I128" s="33" t="s">
        <v>769</v>
      </c>
      <c r="J128" s="52"/>
      <c r="K128" s="52"/>
      <c r="L128" s="33"/>
      <c r="M128" s="33" t="s">
        <v>769</v>
      </c>
      <c r="N128" s="52"/>
      <c r="O128" s="34"/>
    </row>
    <row r="129" spans="1:15" s="35" customFormat="1" ht="15" customHeight="1" x14ac:dyDescent="0.2">
      <c r="A129" s="768"/>
      <c r="B129" s="52" t="s">
        <v>529</v>
      </c>
      <c r="C129" s="765"/>
      <c r="D129" s="77">
        <v>3000</v>
      </c>
      <c r="E129" s="19">
        <v>5737</v>
      </c>
      <c r="F129" s="49"/>
      <c r="G129" s="33" t="s">
        <v>769</v>
      </c>
      <c r="H129" s="52"/>
      <c r="I129" s="33" t="s">
        <v>769</v>
      </c>
      <c r="J129" s="52"/>
      <c r="K129" s="52"/>
      <c r="L129" s="33"/>
      <c r="M129" s="33" t="s">
        <v>769</v>
      </c>
      <c r="N129" s="52"/>
      <c r="O129" s="34"/>
    </row>
    <row r="130" spans="1:15" s="35" customFormat="1" ht="15.75" x14ac:dyDescent="0.2">
      <c r="A130" s="768"/>
      <c r="B130" s="52" t="s">
        <v>530</v>
      </c>
      <c r="C130" s="765"/>
      <c r="D130" s="77">
        <v>3000</v>
      </c>
      <c r="E130" s="19">
        <v>5736</v>
      </c>
      <c r="F130" s="49"/>
      <c r="G130" s="33" t="s">
        <v>769</v>
      </c>
      <c r="H130" s="52"/>
      <c r="I130" s="33" t="s">
        <v>769</v>
      </c>
      <c r="J130" s="52"/>
      <c r="K130" s="52"/>
      <c r="L130" s="33"/>
      <c r="M130" s="33" t="s">
        <v>769</v>
      </c>
      <c r="N130" s="52"/>
      <c r="O130" s="34"/>
    </row>
    <row r="131" spans="1:15" s="35" customFormat="1" ht="15.75" x14ac:dyDescent="0.2">
      <c r="A131" s="768"/>
      <c r="B131" s="52" t="s">
        <v>531</v>
      </c>
      <c r="C131" s="765"/>
      <c r="D131" s="77">
        <v>3000</v>
      </c>
      <c r="E131" s="19">
        <v>5734</v>
      </c>
      <c r="F131" s="49"/>
      <c r="G131" s="33" t="s">
        <v>769</v>
      </c>
      <c r="H131" s="52"/>
      <c r="I131" s="33" t="s">
        <v>769</v>
      </c>
      <c r="J131" s="52"/>
      <c r="K131" s="52"/>
      <c r="L131" s="33" t="s">
        <v>769</v>
      </c>
      <c r="M131" s="33"/>
      <c r="N131" s="52"/>
      <c r="O131" s="34"/>
    </row>
    <row r="132" spans="1:15" s="35" customFormat="1" ht="15.75" x14ac:dyDescent="0.2">
      <c r="A132" s="768"/>
      <c r="B132" s="52" t="s">
        <v>532</v>
      </c>
      <c r="C132" s="765"/>
      <c r="D132" s="77">
        <v>3000</v>
      </c>
      <c r="E132" s="19">
        <v>5738</v>
      </c>
      <c r="F132" s="49"/>
      <c r="G132" s="33" t="s">
        <v>769</v>
      </c>
      <c r="H132" s="52"/>
      <c r="I132" s="33" t="s">
        <v>769</v>
      </c>
      <c r="J132" s="52"/>
      <c r="K132" s="52"/>
      <c r="L132" s="33" t="s">
        <v>769</v>
      </c>
      <c r="M132" s="33"/>
      <c r="N132" s="52"/>
      <c r="O132" s="34"/>
    </row>
    <row r="133" spans="1:15" s="35" customFormat="1" ht="15.75" x14ac:dyDescent="0.2">
      <c r="A133" s="768"/>
      <c r="B133" s="52" t="s">
        <v>533</v>
      </c>
      <c r="C133" s="765"/>
      <c r="D133" s="77">
        <v>3000</v>
      </c>
      <c r="E133" s="19">
        <v>5735</v>
      </c>
      <c r="F133" s="49"/>
      <c r="G133" s="33" t="s">
        <v>769</v>
      </c>
      <c r="H133" s="52"/>
      <c r="I133" s="33" t="s">
        <v>769</v>
      </c>
      <c r="J133" s="52"/>
      <c r="K133" s="52"/>
      <c r="L133" s="33" t="s">
        <v>769</v>
      </c>
      <c r="M133" s="33"/>
      <c r="N133" s="52"/>
      <c r="O133" s="34"/>
    </row>
    <row r="134" spans="1:15" s="35" customFormat="1" ht="45.75" customHeight="1" x14ac:dyDescent="0.2">
      <c r="A134" s="59" t="s">
        <v>813</v>
      </c>
      <c r="B134" s="52" t="s">
        <v>446</v>
      </c>
      <c r="C134" s="52" t="s">
        <v>2576</v>
      </c>
      <c r="D134" s="77">
        <v>1728</v>
      </c>
      <c r="E134" s="19">
        <v>5705</v>
      </c>
      <c r="F134" s="49"/>
      <c r="G134" s="33" t="s">
        <v>769</v>
      </c>
      <c r="H134" s="52"/>
      <c r="I134" s="33" t="s">
        <v>769</v>
      </c>
      <c r="J134" s="52"/>
      <c r="K134" s="52"/>
      <c r="L134" s="33" t="s">
        <v>769</v>
      </c>
      <c r="M134" s="33"/>
      <c r="N134" s="52"/>
      <c r="O134" s="34"/>
    </row>
    <row r="135" spans="1:15" s="35" customFormat="1" ht="45.75" customHeight="1" x14ac:dyDescent="0.2">
      <c r="A135" s="59" t="s">
        <v>814</v>
      </c>
      <c r="B135" s="52" t="s">
        <v>534</v>
      </c>
      <c r="C135" s="52" t="s">
        <v>2577</v>
      </c>
      <c r="D135" s="77">
        <f>615+170+100</f>
        <v>885</v>
      </c>
      <c r="E135" s="19">
        <v>5762</v>
      </c>
      <c r="F135" s="49"/>
      <c r="G135" s="33" t="s">
        <v>769</v>
      </c>
      <c r="H135" s="52"/>
      <c r="I135" s="33" t="s">
        <v>769</v>
      </c>
      <c r="J135" s="52"/>
      <c r="K135" s="52"/>
      <c r="L135" s="33" t="s">
        <v>769</v>
      </c>
      <c r="M135" s="33"/>
      <c r="N135" s="52"/>
      <c r="O135" s="34"/>
    </row>
    <row r="136" spans="1:15" s="35" customFormat="1" ht="45.75" customHeight="1" x14ac:dyDescent="0.2">
      <c r="A136" s="768" t="s">
        <v>815</v>
      </c>
      <c r="B136" s="52" t="s">
        <v>445</v>
      </c>
      <c r="C136" s="765" t="s">
        <v>2541</v>
      </c>
      <c r="D136" s="77">
        <v>132.62</v>
      </c>
      <c r="E136" s="19">
        <v>5763</v>
      </c>
      <c r="F136" s="49"/>
      <c r="G136" s="33" t="s">
        <v>769</v>
      </c>
      <c r="H136" s="52"/>
      <c r="I136" s="33" t="s">
        <v>769</v>
      </c>
      <c r="J136" s="52"/>
      <c r="K136" s="52"/>
      <c r="L136" s="33" t="s">
        <v>769</v>
      </c>
      <c r="M136" s="33"/>
      <c r="N136" s="52"/>
      <c r="O136" s="34"/>
    </row>
    <row r="137" spans="1:15" s="35" customFormat="1" ht="45.75" customHeight="1" x14ac:dyDescent="0.2">
      <c r="A137" s="768"/>
      <c r="B137" s="52" t="s">
        <v>442</v>
      </c>
      <c r="C137" s="765"/>
      <c r="D137" s="77">
        <v>108.48</v>
      </c>
      <c r="E137" s="19">
        <v>5764</v>
      </c>
      <c r="F137" s="49"/>
      <c r="G137" s="33" t="s">
        <v>769</v>
      </c>
      <c r="H137" s="52"/>
      <c r="I137" s="33" t="s">
        <v>769</v>
      </c>
      <c r="J137" s="52"/>
      <c r="K137" s="52"/>
      <c r="L137" s="33" t="s">
        <v>769</v>
      </c>
      <c r="M137" s="33"/>
      <c r="N137" s="52"/>
      <c r="O137" s="34"/>
    </row>
    <row r="138" spans="1:15" s="35" customFormat="1" ht="47.25" x14ac:dyDescent="0.2">
      <c r="A138" s="59" t="s">
        <v>816</v>
      </c>
      <c r="B138" s="52" t="s">
        <v>535</v>
      </c>
      <c r="C138" s="52" t="s">
        <v>2578</v>
      </c>
      <c r="D138" s="77">
        <v>10399.77</v>
      </c>
      <c r="E138" s="19" t="s">
        <v>644</v>
      </c>
      <c r="F138" s="49"/>
      <c r="G138" s="33" t="s">
        <v>769</v>
      </c>
      <c r="H138" s="52"/>
      <c r="I138" s="33" t="s">
        <v>769</v>
      </c>
      <c r="J138" s="52"/>
      <c r="K138" s="52"/>
      <c r="L138" s="33" t="s">
        <v>769</v>
      </c>
      <c r="M138" s="33"/>
      <c r="N138" s="52"/>
      <c r="O138" s="34"/>
    </row>
    <row r="139" spans="1:15" s="35" customFormat="1" ht="47.25" x14ac:dyDescent="0.2">
      <c r="A139" s="59" t="s">
        <v>817</v>
      </c>
      <c r="B139" s="52" t="s">
        <v>536</v>
      </c>
      <c r="C139" s="52" t="s">
        <v>2579</v>
      </c>
      <c r="D139" s="77">
        <v>8970</v>
      </c>
      <c r="E139" s="19" t="s">
        <v>645</v>
      </c>
      <c r="F139" s="49"/>
      <c r="G139" s="33" t="s">
        <v>769</v>
      </c>
      <c r="H139" s="52"/>
      <c r="I139" s="33" t="s">
        <v>769</v>
      </c>
      <c r="J139" s="52"/>
      <c r="K139" s="52"/>
      <c r="L139" s="33" t="s">
        <v>769</v>
      </c>
      <c r="M139" s="33"/>
      <c r="N139" s="52"/>
      <c r="O139" s="34"/>
    </row>
    <row r="140" spans="1:15" s="35" customFormat="1" ht="39.75" customHeight="1" x14ac:dyDescent="0.2">
      <c r="A140" s="59" t="s">
        <v>818</v>
      </c>
      <c r="B140" s="52" t="s">
        <v>537</v>
      </c>
      <c r="C140" s="52" t="s">
        <v>2580</v>
      </c>
      <c r="D140" s="77">
        <v>3600</v>
      </c>
      <c r="E140" s="19">
        <v>5766</v>
      </c>
      <c r="F140" s="49"/>
      <c r="G140" s="33" t="s">
        <v>769</v>
      </c>
      <c r="H140" s="52"/>
      <c r="I140" s="33" t="s">
        <v>769</v>
      </c>
      <c r="J140" s="52"/>
      <c r="K140" s="52"/>
      <c r="L140" s="33" t="s">
        <v>769</v>
      </c>
      <c r="M140" s="33"/>
      <c r="N140" s="52"/>
      <c r="O140" s="34"/>
    </row>
    <row r="141" spans="1:15" s="35" customFormat="1" ht="39.75" customHeight="1" x14ac:dyDescent="0.2">
      <c r="A141" s="768" t="s">
        <v>819</v>
      </c>
      <c r="B141" s="52" t="s">
        <v>220</v>
      </c>
      <c r="C141" s="765" t="s">
        <v>2581</v>
      </c>
      <c r="D141" s="77">
        <v>415</v>
      </c>
      <c r="E141" s="19">
        <v>5768</v>
      </c>
      <c r="F141" s="49"/>
      <c r="G141" s="33" t="s">
        <v>769</v>
      </c>
      <c r="H141" s="52"/>
      <c r="I141" s="33" t="s">
        <v>769</v>
      </c>
      <c r="J141" s="52"/>
      <c r="K141" s="52"/>
      <c r="L141" s="33" t="s">
        <v>769</v>
      </c>
      <c r="M141" s="33"/>
      <c r="N141" s="52"/>
      <c r="O141" s="34"/>
    </row>
    <row r="142" spans="1:15" s="35" customFormat="1" ht="39.75" customHeight="1" x14ac:dyDescent="0.2">
      <c r="A142" s="768"/>
      <c r="B142" s="52" t="s">
        <v>110</v>
      </c>
      <c r="C142" s="765"/>
      <c r="D142" s="77">
        <v>4890</v>
      </c>
      <c r="E142" s="19">
        <v>5767</v>
      </c>
      <c r="F142" s="49"/>
      <c r="G142" s="33" t="s">
        <v>769</v>
      </c>
      <c r="H142" s="52"/>
      <c r="I142" s="33" t="s">
        <v>769</v>
      </c>
      <c r="J142" s="52"/>
      <c r="K142" s="52"/>
      <c r="L142" s="33" t="s">
        <v>769</v>
      </c>
      <c r="M142" s="33"/>
      <c r="N142" s="52"/>
      <c r="O142" s="34"/>
    </row>
    <row r="143" spans="1:15" s="35" customFormat="1" ht="39.75" customHeight="1" x14ac:dyDescent="0.2">
      <c r="A143" s="59" t="s">
        <v>820</v>
      </c>
      <c r="B143" s="52" t="s">
        <v>538</v>
      </c>
      <c r="C143" s="52" t="s">
        <v>2582</v>
      </c>
      <c r="D143" s="77">
        <v>1102.8800000000001</v>
      </c>
      <c r="E143" s="19">
        <v>5769</v>
      </c>
      <c r="F143" s="49"/>
      <c r="G143" s="33" t="s">
        <v>769</v>
      </c>
      <c r="H143" s="52"/>
      <c r="I143" s="33" t="s">
        <v>769</v>
      </c>
      <c r="J143" s="52"/>
      <c r="K143" s="52"/>
      <c r="L143" s="33" t="s">
        <v>769</v>
      </c>
      <c r="M143" s="33"/>
      <c r="N143" s="52"/>
      <c r="O143" s="34"/>
    </row>
    <row r="144" spans="1:15" s="35" customFormat="1" ht="39.75" customHeight="1" x14ac:dyDescent="0.2">
      <c r="A144" s="768" t="s">
        <v>821</v>
      </c>
      <c r="B144" s="52" t="s">
        <v>441</v>
      </c>
      <c r="C144" s="765" t="s">
        <v>2583</v>
      </c>
      <c r="D144" s="77">
        <v>244.08</v>
      </c>
      <c r="E144" s="19">
        <v>5770</v>
      </c>
      <c r="F144" s="49"/>
      <c r="G144" s="33" t="s">
        <v>769</v>
      </c>
      <c r="H144" s="52"/>
      <c r="I144" s="33" t="s">
        <v>769</v>
      </c>
      <c r="J144" s="52"/>
      <c r="K144" s="52"/>
      <c r="L144" s="33" t="s">
        <v>769</v>
      </c>
      <c r="M144" s="33"/>
      <c r="N144" s="52"/>
      <c r="O144" s="34"/>
    </row>
    <row r="145" spans="1:15" s="35" customFormat="1" ht="39.75" customHeight="1" x14ac:dyDescent="0.2">
      <c r="A145" s="768"/>
      <c r="B145" s="52" t="s">
        <v>443</v>
      </c>
      <c r="C145" s="765"/>
      <c r="D145" s="77">
        <v>162.72</v>
      </c>
      <c r="E145" s="19">
        <v>5771</v>
      </c>
      <c r="F145" s="49"/>
      <c r="G145" s="33" t="s">
        <v>769</v>
      </c>
      <c r="H145" s="52"/>
      <c r="I145" s="33" t="s">
        <v>769</v>
      </c>
      <c r="J145" s="52"/>
      <c r="K145" s="52"/>
      <c r="L145" s="33" t="s">
        <v>769</v>
      </c>
      <c r="M145" s="33"/>
      <c r="N145" s="52"/>
      <c r="O145" s="34"/>
    </row>
    <row r="146" spans="1:15" s="35" customFormat="1" ht="39.75" customHeight="1" x14ac:dyDescent="0.2">
      <c r="A146" s="768" t="s">
        <v>822</v>
      </c>
      <c r="B146" s="52" t="s">
        <v>94</v>
      </c>
      <c r="C146" s="765" t="s">
        <v>2618</v>
      </c>
      <c r="D146" s="77">
        <v>515</v>
      </c>
      <c r="E146" s="19">
        <v>5772</v>
      </c>
      <c r="F146" s="49"/>
      <c r="G146" s="33" t="s">
        <v>769</v>
      </c>
      <c r="H146" s="52"/>
      <c r="I146" s="33" t="s">
        <v>769</v>
      </c>
      <c r="J146" s="52"/>
      <c r="K146" s="52"/>
      <c r="L146" s="33" t="s">
        <v>769</v>
      </c>
      <c r="M146" s="33"/>
      <c r="N146" s="52"/>
      <c r="O146" s="34"/>
    </row>
    <row r="147" spans="1:15" s="35" customFormat="1" ht="39.75" customHeight="1" x14ac:dyDescent="0.2">
      <c r="A147" s="768"/>
      <c r="B147" s="52" t="s">
        <v>195</v>
      </c>
      <c r="C147" s="765"/>
      <c r="D147" s="77">
        <v>240</v>
      </c>
      <c r="E147" s="19">
        <v>5773</v>
      </c>
      <c r="F147" s="49"/>
      <c r="G147" s="33" t="s">
        <v>769</v>
      </c>
      <c r="H147" s="52"/>
      <c r="I147" s="33" t="s">
        <v>769</v>
      </c>
      <c r="J147" s="52"/>
      <c r="K147" s="52"/>
      <c r="L147" s="33" t="s">
        <v>769</v>
      </c>
      <c r="M147" s="33"/>
      <c r="N147" s="52"/>
      <c r="O147" s="34"/>
    </row>
    <row r="148" spans="1:15" s="35" customFormat="1" ht="39.75" customHeight="1" x14ac:dyDescent="0.2">
      <c r="A148" s="768" t="s">
        <v>823</v>
      </c>
      <c r="B148" s="52" t="s">
        <v>441</v>
      </c>
      <c r="C148" s="765" t="s">
        <v>2541</v>
      </c>
      <c r="D148" s="77">
        <v>169.5</v>
      </c>
      <c r="E148" s="19">
        <v>5774</v>
      </c>
      <c r="F148" s="49"/>
      <c r="G148" s="33" t="s">
        <v>769</v>
      </c>
      <c r="H148" s="52"/>
      <c r="I148" s="33" t="s">
        <v>769</v>
      </c>
      <c r="J148" s="52"/>
      <c r="K148" s="52"/>
      <c r="L148" s="33" t="s">
        <v>769</v>
      </c>
      <c r="M148" s="33"/>
      <c r="N148" s="52"/>
      <c r="O148" s="34"/>
    </row>
    <row r="149" spans="1:15" s="35" customFormat="1" ht="39.75" customHeight="1" x14ac:dyDescent="0.2">
      <c r="A149" s="768"/>
      <c r="B149" s="52" t="s">
        <v>442</v>
      </c>
      <c r="C149" s="765"/>
      <c r="D149" s="77">
        <v>108.48</v>
      </c>
      <c r="E149" s="19">
        <v>5775</v>
      </c>
      <c r="F149" s="49"/>
      <c r="G149" s="33" t="s">
        <v>769</v>
      </c>
      <c r="H149" s="52"/>
      <c r="I149" s="33" t="s">
        <v>769</v>
      </c>
      <c r="J149" s="52"/>
      <c r="K149" s="52"/>
      <c r="L149" s="33" t="s">
        <v>769</v>
      </c>
      <c r="M149" s="33"/>
      <c r="N149" s="52"/>
      <c r="O149" s="34"/>
    </row>
    <row r="150" spans="1:15" s="35" customFormat="1" ht="39.75" customHeight="1" x14ac:dyDescent="0.2">
      <c r="A150" s="59" t="s">
        <v>824</v>
      </c>
      <c r="B150" s="52" t="s">
        <v>539</v>
      </c>
      <c r="C150" s="52" t="s">
        <v>2585</v>
      </c>
      <c r="D150" s="77">
        <v>425</v>
      </c>
      <c r="E150" s="19">
        <v>5776</v>
      </c>
      <c r="F150" s="49"/>
      <c r="G150" s="33" t="s">
        <v>769</v>
      </c>
      <c r="H150" s="52"/>
      <c r="I150" s="33" t="s">
        <v>769</v>
      </c>
      <c r="J150" s="52"/>
      <c r="K150" s="52"/>
      <c r="L150" s="33" t="s">
        <v>769</v>
      </c>
      <c r="M150" s="33"/>
      <c r="N150" s="52"/>
      <c r="O150" s="34"/>
    </row>
    <row r="151" spans="1:15" s="35" customFormat="1" ht="39.75" customHeight="1" x14ac:dyDescent="0.2">
      <c r="A151" s="59" t="s">
        <v>825</v>
      </c>
      <c r="B151" s="52" t="s">
        <v>540</v>
      </c>
      <c r="C151" s="52" t="s">
        <v>2584</v>
      </c>
      <c r="D151" s="77">
        <v>188</v>
      </c>
      <c r="E151" s="19">
        <v>5777</v>
      </c>
      <c r="F151" s="49"/>
      <c r="G151" s="33" t="s">
        <v>769</v>
      </c>
      <c r="H151" s="52"/>
      <c r="I151" s="33" t="s">
        <v>769</v>
      </c>
      <c r="J151" s="52"/>
      <c r="K151" s="52"/>
      <c r="L151" s="33" t="s">
        <v>769</v>
      </c>
      <c r="M151" s="33"/>
      <c r="N151" s="52"/>
      <c r="O151" s="34"/>
    </row>
    <row r="152" spans="1:15" s="35" customFormat="1" ht="39.75" customHeight="1" x14ac:dyDescent="0.2">
      <c r="A152" s="59" t="s">
        <v>826</v>
      </c>
      <c r="B152" s="52" t="s">
        <v>541</v>
      </c>
      <c r="C152" s="52" t="s">
        <v>2619</v>
      </c>
      <c r="D152" s="77">
        <v>922.85</v>
      </c>
      <c r="E152" s="19">
        <v>5780</v>
      </c>
      <c r="F152" s="49"/>
      <c r="G152" s="33" t="s">
        <v>769</v>
      </c>
      <c r="H152" s="52"/>
      <c r="I152" s="33" t="s">
        <v>769</v>
      </c>
      <c r="J152" s="52"/>
      <c r="K152" s="52"/>
      <c r="L152" s="33" t="s">
        <v>769</v>
      </c>
      <c r="M152" s="33"/>
      <c r="N152" s="52"/>
      <c r="O152" s="34"/>
    </row>
    <row r="153" spans="1:15" s="35" customFormat="1" ht="51.75" customHeight="1" x14ac:dyDescent="0.2">
      <c r="A153" s="768" t="s">
        <v>827</v>
      </c>
      <c r="B153" s="52" t="s">
        <v>443</v>
      </c>
      <c r="C153" s="765" t="s">
        <v>2586</v>
      </c>
      <c r="D153" s="77">
        <v>226</v>
      </c>
      <c r="E153" s="19">
        <v>5785</v>
      </c>
      <c r="F153" s="49"/>
      <c r="G153" s="33" t="s">
        <v>769</v>
      </c>
      <c r="H153" s="52"/>
      <c r="I153" s="33" t="s">
        <v>769</v>
      </c>
      <c r="J153" s="52"/>
      <c r="K153" s="52"/>
      <c r="L153" s="33" t="s">
        <v>769</v>
      </c>
      <c r="M153" s="33"/>
      <c r="N153" s="52"/>
      <c r="O153" s="34"/>
    </row>
    <row r="154" spans="1:15" s="35" customFormat="1" ht="51.75" customHeight="1" x14ac:dyDescent="0.2">
      <c r="A154" s="768"/>
      <c r="B154" s="52" t="s">
        <v>445</v>
      </c>
      <c r="C154" s="765"/>
      <c r="D154" s="77">
        <v>176.83</v>
      </c>
      <c r="E154" s="19">
        <v>5781</v>
      </c>
      <c r="F154" s="49"/>
      <c r="G154" s="33" t="s">
        <v>769</v>
      </c>
      <c r="H154" s="52"/>
      <c r="I154" s="33" t="s">
        <v>769</v>
      </c>
      <c r="J154" s="52"/>
      <c r="K154" s="52"/>
      <c r="L154" s="33" t="s">
        <v>769</v>
      </c>
      <c r="M154" s="33"/>
      <c r="N154" s="52"/>
      <c r="O154" s="34"/>
    </row>
    <row r="155" spans="1:15" s="35" customFormat="1" ht="52.5" customHeight="1" x14ac:dyDescent="0.2">
      <c r="A155" s="59" t="s">
        <v>828</v>
      </c>
      <c r="B155" s="52" t="s">
        <v>542</v>
      </c>
      <c r="C155" s="52" t="s">
        <v>2587</v>
      </c>
      <c r="D155" s="77">
        <v>1728.3</v>
      </c>
      <c r="E155" s="19">
        <v>5786</v>
      </c>
      <c r="F155" s="49"/>
      <c r="G155" s="33" t="s">
        <v>769</v>
      </c>
      <c r="H155" s="52"/>
      <c r="I155" s="33" t="s">
        <v>769</v>
      </c>
      <c r="J155" s="52"/>
      <c r="K155" s="52"/>
      <c r="L155" s="33" t="s">
        <v>769</v>
      </c>
      <c r="M155" s="33"/>
      <c r="N155" s="52"/>
      <c r="O155" s="34"/>
    </row>
    <row r="156" spans="1:15" s="35" customFormat="1" ht="32.25" customHeight="1" x14ac:dyDescent="0.2">
      <c r="A156" s="768" t="s">
        <v>829</v>
      </c>
      <c r="B156" s="52" t="s">
        <v>543</v>
      </c>
      <c r="C156" s="765" t="s">
        <v>2588</v>
      </c>
      <c r="D156" s="77">
        <v>906</v>
      </c>
      <c r="E156" s="19">
        <v>5784</v>
      </c>
      <c r="F156" s="49"/>
      <c r="G156" s="33" t="s">
        <v>769</v>
      </c>
      <c r="H156" s="52"/>
      <c r="I156" s="33" t="s">
        <v>769</v>
      </c>
      <c r="J156" s="52"/>
      <c r="K156" s="52"/>
      <c r="L156" s="33"/>
      <c r="M156" s="33" t="s">
        <v>769</v>
      </c>
      <c r="N156" s="52"/>
      <c r="O156" s="34"/>
    </row>
    <row r="157" spans="1:15" s="35" customFormat="1" ht="32.25" customHeight="1" x14ac:dyDescent="0.2">
      <c r="A157" s="768"/>
      <c r="B157" s="52" t="s">
        <v>544</v>
      </c>
      <c r="C157" s="765"/>
      <c r="D157" s="77">
        <v>3792.75</v>
      </c>
      <c r="E157" s="19">
        <v>5783</v>
      </c>
      <c r="F157" s="49"/>
      <c r="G157" s="33" t="s">
        <v>769</v>
      </c>
      <c r="H157" s="52"/>
      <c r="I157" s="33" t="s">
        <v>769</v>
      </c>
      <c r="J157" s="52"/>
      <c r="K157" s="52"/>
      <c r="L157" s="33"/>
      <c r="M157" s="33" t="s">
        <v>769</v>
      </c>
      <c r="N157" s="52"/>
      <c r="O157" s="34"/>
    </row>
    <row r="158" spans="1:15" s="35" customFormat="1" ht="32.25" customHeight="1" x14ac:dyDescent="0.2">
      <c r="A158" s="768"/>
      <c r="B158" s="52" t="s">
        <v>545</v>
      </c>
      <c r="C158" s="765"/>
      <c r="D158" s="77">
        <v>1274.3</v>
      </c>
      <c r="E158" s="19">
        <v>5782</v>
      </c>
      <c r="F158" s="49"/>
      <c r="G158" s="33" t="s">
        <v>769</v>
      </c>
      <c r="H158" s="52"/>
      <c r="I158" s="33" t="s">
        <v>769</v>
      </c>
      <c r="J158" s="52"/>
      <c r="K158" s="52"/>
      <c r="L158" s="33"/>
      <c r="M158" s="33" t="s">
        <v>769</v>
      </c>
      <c r="N158" s="52"/>
      <c r="O158" s="34"/>
    </row>
    <row r="159" spans="1:15" s="35" customFormat="1" ht="45" customHeight="1" x14ac:dyDescent="0.2">
      <c r="A159" s="59" t="s">
        <v>830</v>
      </c>
      <c r="B159" s="52" t="s">
        <v>546</v>
      </c>
      <c r="C159" s="52" t="s">
        <v>2589</v>
      </c>
      <c r="D159" s="77">
        <v>1661.35</v>
      </c>
      <c r="E159" s="19">
        <v>5791</v>
      </c>
      <c r="F159" s="49"/>
      <c r="G159" s="33" t="s">
        <v>769</v>
      </c>
      <c r="H159" s="52"/>
      <c r="I159" s="33" t="s">
        <v>769</v>
      </c>
      <c r="J159" s="52"/>
      <c r="K159" s="52"/>
      <c r="L159" s="33"/>
      <c r="M159" s="33" t="s">
        <v>769</v>
      </c>
      <c r="N159" s="52"/>
      <c r="O159" s="34"/>
    </row>
    <row r="160" spans="1:15" s="35" customFormat="1" ht="34.5" customHeight="1" x14ac:dyDescent="0.2">
      <c r="A160" s="768" t="s">
        <v>831</v>
      </c>
      <c r="B160" s="52" t="s">
        <v>547</v>
      </c>
      <c r="C160" s="765" t="s">
        <v>1587</v>
      </c>
      <c r="D160" s="77">
        <v>1392.24</v>
      </c>
      <c r="E160" s="19">
        <v>5788</v>
      </c>
      <c r="F160" s="49"/>
      <c r="G160" s="33" t="s">
        <v>769</v>
      </c>
      <c r="H160" s="52"/>
      <c r="I160" s="33" t="s">
        <v>769</v>
      </c>
      <c r="J160" s="52"/>
      <c r="K160" s="52"/>
      <c r="L160" s="33"/>
      <c r="M160" s="33" t="s">
        <v>769</v>
      </c>
      <c r="N160" s="52"/>
      <c r="O160" s="34"/>
    </row>
    <row r="161" spans="1:15" s="35" customFormat="1" ht="34.5" customHeight="1" x14ac:dyDescent="0.2">
      <c r="A161" s="768"/>
      <c r="B161" s="52" t="s">
        <v>548</v>
      </c>
      <c r="C161" s="765"/>
      <c r="D161" s="77">
        <v>220</v>
      </c>
      <c r="E161" s="19">
        <v>5789</v>
      </c>
      <c r="F161" s="49"/>
      <c r="G161" s="33" t="s">
        <v>769</v>
      </c>
      <c r="H161" s="52"/>
      <c r="I161" s="33" t="s">
        <v>769</v>
      </c>
      <c r="J161" s="52"/>
      <c r="K161" s="52"/>
      <c r="L161" s="33"/>
      <c r="M161" s="33" t="s">
        <v>769</v>
      </c>
      <c r="N161" s="52"/>
      <c r="O161" s="34"/>
    </row>
    <row r="162" spans="1:15" s="35" customFormat="1" ht="52.5" customHeight="1" x14ac:dyDescent="0.2">
      <c r="A162" s="59" t="s">
        <v>832</v>
      </c>
      <c r="B162" s="52" t="s">
        <v>549</v>
      </c>
      <c r="C162" s="52" t="s">
        <v>2590</v>
      </c>
      <c r="D162" s="77">
        <v>4895.16</v>
      </c>
      <c r="E162" s="19">
        <v>5790</v>
      </c>
      <c r="F162" s="49"/>
      <c r="G162" s="33" t="s">
        <v>769</v>
      </c>
      <c r="H162" s="52"/>
      <c r="I162" s="33" t="s">
        <v>769</v>
      </c>
      <c r="J162" s="52"/>
      <c r="K162" s="52"/>
      <c r="L162" s="33" t="s">
        <v>769</v>
      </c>
      <c r="M162" s="33"/>
      <c r="N162" s="52"/>
      <c r="O162" s="34"/>
    </row>
    <row r="163" spans="1:15" s="35" customFormat="1" ht="27.75" customHeight="1" x14ac:dyDescent="0.2">
      <c r="A163" s="768" t="s">
        <v>833</v>
      </c>
      <c r="B163" s="52" t="s">
        <v>442</v>
      </c>
      <c r="C163" s="765" t="s">
        <v>2591</v>
      </c>
      <c r="D163" s="77">
        <v>189.84</v>
      </c>
      <c r="E163" s="19">
        <v>5793</v>
      </c>
      <c r="F163" s="49"/>
      <c r="G163" s="33" t="s">
        <v>769</v>
      </c>
      <c r="H163" s="52"/>
      <c r="I163" s="33" t="s">
        <v>769</v>
      </c>
      <c r="J163" s="52"/>
      <c r="K163" s="52"/>
      <c r="L163" s="33" t="s">
        <v>769</v>
      </c>
      <c r="M163" s="33"/>
      <c r="N163" s="52"/>
      <c r="O163" s="34"/>
    </row>
    <row r="164" spans="1:15" s="35" customFormat="1" ht="27.75" customHeight="1" x14ac:dyDescent="0.2">
      <c r="A164" s="768"/>
      <c r="B164" s="52" t="s">
        <v>443</v>
      </c>
      <c r="C164" s="765"/>
      <c r="D164" s="77">
        <v>296.63</v>
      </c>
      <c r="E164" s="19">
        <v>5792</v>
      </c>
      <c r="F164" s="49"/>
      <c r="G164" s="33" t="s">
        <v>769</v>
      </c>
      <c r="H164" s="52"/>
      <c r="I164" s="33" t="s">
        <v>769</v>
      </c>
      <c r="J164" s="52"/>
      <c r="K164" s="52"/>
      <c r="L164" s="33" t="s">
        <v>769</v>
      </c>
      <c r="M164" s="33"/>
      <c r="N164" s="52"/>
      <c r="O164" s="34"/>
    </row>
    <row r="165" spans="1:15" s="35" customFormat="1" ht="33.75" customHeight="1" x14ac:dyDescent="0.2">
      <c r="A165" s="768" t="s">
        <v>834</v>
      </c>
      <c r="B165" s="52" t="s">
        <v>441</v>
      </c>
      <c r="C165" s="765" t="s">
        <v>1588</v>
      </c>
      <c r="D165" s="77">
        <v>213.57</v>
      </c>
      <c r="E165" s="19">
        <v>5798</v>
      </c>
      <c r="F165" s="49"/>
      <c r="G165" s="33" t="s">
        <v>769</v>
      </c>
      <c r="H165" s="52"/>
      <c r="I165" s="33" t="s">
        <v>769</v>
      </c>
      <c r="J165" s="52"/>
      <c r="K165" s="52"/>
      <c r="L165" s="33" t="s">
        <v>769</v>
      </c>
      <c r="M165" s="33"/>
      <c r="N165" s="52"/>
      <c r="O165" s="34"/>
    </row>
    <row r="166" spans="1:15" s="35" customFormat="1" ht="33.75" customHeight="1" x14ac:dyDescent="0.2">
      <c r="A166" s="768"/>
      <c r="B166" s="52" t="s">
        <v>443</v>
      </c>
      <c r="C166" s="765"/>
      <c r="D166" s="77">
        <v>142.38</v>
      </c>
      <c r="E166" s="19">
        <v>5797</v>
      </c>
      <c r="F166" s="49"/>
      <c r="G166" s="33" t="s">
        <v>769</v>
      </c>
      <c r="H166" s="52"/>
      <c r="I166" s="33" t="s">
        <v>769</v>
      </c>
      <c r="J166" s="52"/>
      <c r="K166" s="52"/>
      <c r="L166" s="33" t="s">
        <v>769</v>
      </c>
      <c r="M166" s="33"/>
      <c r="N166" s="52"/>
      <c r="O166" s="34"/>
    </row>
    <row r="167" spans="1:15" s="35" customFormat="1" ht="37.5" customHeight="1" x14ac:dyDescent="0.2">
      <c r="A167" s="59" t="s">
        <v>835</v>
      </c>
      <c r="B167" s="52" t="s">
        <v>550</v>
      </c>
      <c r="C167" s="52" t="s">
        <v>2593</v>
      </c>
      <c r="D167" s="77">
        <v>214.39</v>
      </c>
      <c r="E167" s="19">
        <v>5796</v>
      </c>
      <c r="F167" s="49"/>
      <c r="G167" s="33" t="s">
        <v>769</v>
      </c>
      <c r="H167" s="52"/>
      <c r="I167" s="33" t="s">
        <v>769</v>
      </c>
      <c r="J167" s="52"/>
      <c r="K167" s="52"/>
      <c r="L167" s="33" t="s">
        <v>769</v>
      </c>
      <c r="M167" s="33"/>
      <c r="N167" s="52"/>
      <c r="O167" s="34"/>
    </row>
    <row r="168" spans="1:15" s="35" customFormat="1" ht="38.25" customHeight="1" x14ac:dyDescent="0.2">
      <c r="A168" s="768" t="s">
        <v>836</v>
      </c>
      <c r="B168" s="52" t="s">
        <v>446</v>
      </c>
      <c r="C168" s="765" t="s">
        <v>2594</v>
      </c>
      <c r="D168" s="77">
        <v>600</v>
      </c>
      <c r="E168" s="19">
        <v>5795</v>
      </c>
      <c r="F168" s="49"/>
      <c r="G168" s="33" t="s">
        <v>769</v>
      </c>
      <c r="H168" s="52"/>
      <c r="I168" s="33" t="s">
        <v>769</v>
      </c>
      <c r="J168" s="52"/>
      <c r="K168" s="52"/>
      <c r="L168" s="33" t="s">
        <v>769</v>
      </c>
      <c r="M168" s="33"/>
      <c r="N168" s="52"/>
      <c r="O168" s="34"/>
    </row>
    <row r="169" spans="1:15" s="35" customFormat="1" ht="38.25" customHeight="1" x14ac:dyDescent="0.2">
      <c r="A169" s="768"/>
      <c r="B169" s="52" t="s">
        <v>551</v>
      </c>
      <c r="C169" s="765"/>
      <c r="D169" s="77">
        <v>900</v>
      </c>
      <c r="E169" s="19">
        <v>5794</v>
      </c>
      <c r="F169" s="49"/>
      <c r="G169" s="33" t="s">
        <v>769</v>
      </c>
      <c r="H169" s="52"/>
      <c r="I169" s="33" t="s">
        <v>769</v>
      </c>
      <c r="J169" s="52"/>
      <c r="K169" s="52"/>
      <c r="L169" s="33" t="s">
        <v>769</v>
      </c>
      <c r="M169" s="33"/>
      <c r="N169" s="52"/>
      <c r="O169" s="34"/>
    </row>
    <row r="170" spans="1:15" s="35" customFormat="1" ht="63" customHeight="1" x14ac:dyDescent="0.2">
      <c r="A170" s="59" t="s">
        <v>837</v>
      </c>
      <c r="B170" s="52" t="s">
        <v>497</v>
      </c>
      <c r="C170" s="52" t="s">
        <v>2620</v>
      </c>
      <c r="D170" s="77">
        <v>2400</v>
      </c>
      <c r="E170" s="19">
        <v>5801</v>
      </c>
      <c r="F170" s="49"/>
      <c r="G170" s="33" t="s">
        <v>769</v>
      </c>
      <c r="H170" s="52"/>
      <c r="I170" s="33" t="s">
        <v>769</v>
      </c>
      <c r="J170" s="52"/>
      <c r="K170" s="52"/>
      <c r="L170" s="33" t="s">
        <v>769</v>
      </c>
      <c r="M170" s="33"/>
      <c r="N170" s="52"/>
      <c r="O170" s="34"/>
    </row>
    <row r="171" spans="1:15" s="35" customFormat="1" ht="52.5" customHeight="1" x14ac:dyDescent="0.2">
      <c r="A171" s="59" t="s">
        <v>838</v>
      </c>
      <c r="B171" s="52" t="s">
        <v>552</v>
      </c>
      <c r="C171" s="52" t="s">
        <v>2595</v>
      </c>
      <c r="D171" s="77">
        <v>1995</v>
      </c>
      <c r="E171" s="19">
        <v>5799</v>
      </c>
      <c r="F171" s="49"/>
      <c r="G171" s="33" t="s">
        <v>769</v>
      </c>
      <c r="H171" s="52"/>
      <c r="I171" s="33" t="s">
        <v>769</v>
      </c>
      <c r="J171" s="52"/>
      <c r="K171" s="52"/>
      <c r="L171" s="33"/>
      <c r="M171" s="33" t="s">
        <v>769</v>
      </c>
      <c r="N171" s="52"/>
      <c r="O171" s="34"/>
    </row>
    <row r="172" spans="1:15" s="35" customFormat="1" ht="28.5" customHeight="1" x14ac:dyDescent="0.2">
      <c r="A172" s="768" t="s">
        <v>839</v>
      </c>
      <c r="B172" s="52" t="s">
        <v>553</v>
      </c>
      <c r="C172" s="765" t="s">
        <v>2596</v>
      </c>
      <c r="D172" s="77">
        <v>4564.18</v>
      </c>
      <c r="E172" s="19">
        <v>5804</v>
      </c>
      <c r="F172" s="49"/>
      <c r="G172" s="33" t="s">
        <v>769</v>
      </c>
      <c r="H172" s="52"/>
      <c r="I172" s="33" t="s">
        <v>769</v>
      </c>
      <c r="J172" s="52"/>
      <c r="K172" s="52"/>
      <c r="L172" s="33"/>
      <c r="M172" s="33" t="s">
        <v>769</v>
      </c>
      <c r="N172" s="52"/>
      <c r="O172" s="34"/>
    </row>
    <row r="173" spans="1:15" s="35" customFormat="1" ht="28.5" customHeight="1" x14ac:dyDescent="0.2">
      <c r="A173" s="768"/>
      <c r="B173" s="52" t="s">
        <v>174</v>
      </c>
      <c r="C173" s="765"/>
      <c r="D173" s="77">
        <v>40</v>
      </c>
      <c r="E173" s="19">
        <v>5803</v>
      </c>
      <c r="F173" s="49"/>
      <c r="G173" s="33" t="s">
        <v>769</v>
      </c>
      <c r="H173" s="52"/>
      <c r="I173" s="33" t="s">
        <v>769</v>
      </c>
      <c r="J173" s="52"/>
      <c r="K173" s="52"/>
      <c r="L173" s="33"/>
      <c r="M173" s="33" t="s">
        <v>769</v>
      </c>
      <c r="N173" s="52"/>
      <c r="O173" s="34"/>
    </row>
    <row r="174" spans="1:15" s="35" customFormat="1" ht="28.5" customHeight="1" x14ac:dyDescent="0.2">
      <c r="A174" s="768"/>
      <c r="B174" s="52" t="s">
        <v>452</v>
      </c>
      <c r="C174" s="765"/>
      <c r="D174" s="77">
        <v>3076.56</v>
      </c>
      <c r="E174" s="19">
        <v>5802</v>
      </c>
      <c r="F174" s="49"/>
      <c r="G174" s="33" t="s">
        <v>769</v>
      </c>
      <c r="H174" s="52"/>
      <c r="I174" s="33" t="s">
        <v>769</v>
      </c>
      <c r="J174" s="52"/>
      <c r="K174" s="52"/>
      <c r="L174" s="33"/>
      <c r="M174" s="33" t="s">
        <v>769</v>
      </c>
      <c r="N174" s="52"/>
      <c r="O174" s="34"/>
    </row>
    <row r="175" spans="1:15" s="35" customFormat="1" ht="46.5" customHeight="1" x14ac:dyDescent="0.2">
      <c r="A175" s="59" t="s">
        <v>840</v>
      </c>
      <c r="B175" s="52" t="s">
        <v>554</v>
      </c>
      <c r="C175" s="52" t="s">
        <v>2621</v>
      </c>
      <c r="D175" s="77">
        <v>2100</v>
      </c>
      <c r="E175" s="19">
        <v>5805</v>
      </c>
      <c r="F175" s="49"/>
      <c r="G175" s="33" t="s">
        <v>769</v>
      </c>
      <c r="H175" s="52"/>
      <c r="I175" s="33" t="s">
        <v>769</v>
      </c>
      <c r="J175" s="52"/>
      <c r="K175" s="52"/>
      <c r="L175" s="33"/>
      <c r="M175" s="33" t="s">
        <v>769</v>
      </c>
      <c r="N175" s="52"/>
      <c r="O175" s="34"/>
    </row>
    <row r="176" spans="1:15" s="35" customFormat="1" ht="47.25" x14ac:dyDescent="0.2">
      <c r="A176" s="59" t="s">
        <v>841</v>
      </c>
      <c r="B176" s="52" t="s">
        <v>89</v>
      </c>
      <c r="C176" s="151" t="s">
        <v>2597</v>
      </c>
      <c r="D176" s="77">
        <v>13540</v>
      </c>
      <c r="E176" s="19" t="s">
        <v>646</v>
      </c>
      <c r="F176" s="49"/>
      <c r="G176" s="33" t="s">
        <v>769</v>
      </c>
      <c r="H176" s="52"/>
      <c r="I176" s="33" t="s">
        <v>769</v>
      </c>
      <c r="J176" s="52"/>
      <c r="K176" s="52"/>
      <c r="L176" s="33"/>
      <c r="M176" s="33" t="s">
        <v>769</v>
      </c>
      <c r="N176" s="52"/>
      <c r="O176" s="34"/>
    </row>
    <row r="177" spans="1:15" s="35" customFormat="1" ht="34.5" customHeight="1" x14ac:dyDescent="0.2">
      <c r="A177" s="768" t="s">
        <v>842</v>
      </c>
      <c r="B177" s="52" t="s">
        <v>459</v>
      </c>
      <c r="C177" s="765" t="s">
        <v>2598</v>
      </c>
      <c r="D177" s="77">
        <v>8000</v>
      </c>
      <c r="E177" s="19">
        <v>5807</v>
      </c>
      <c r="F177" s="49"/>
      <c r="G177" s="33" t="s">
        <v>769</v>
      </c>
      <c r="H177" s="52"/>
      <c r="I177" s="33" t="s">
        <v>769</v>
      </c>
      <c r="J177" s="52"/>
      <c r="K177" s="52"/>
      <c r="L177" s="33"/>
      <c r="M177" s="33" t="s">
        <v>769</v>
      </c>
      <c r="N177" s="52"/>
      <c r="O177" s="34"/>
    </row>
    <row r="178" spans="1:15" s="35" customFormat="1" ht="34.5" customHeight="1" x14ac:dyDescent="0.2">
      <c r="A178" s="768"/>
      <c r="B178" s="52" t="s">
        <v>469</v>
      </c>
      <c r="C178" s="765"/>
      <c r="D178" s="77">
        <v>6000</v>
      </c>
      <c r="E178" s="19">
        <v>5806</v>
      </c>
      <c r="F178" s="49"/>
      <c r="G178" s="33" t="s">
        <v>769</v>
      </c>
      <c r="H178" s="52"/>
      <c r="I178" s="33" t="s">
        <v>769</v>
      </c>
      <c r="J178" s="52"/>
      <c r="K178" s="52"/>
      <c r="L178" s="33" t="s">
        <v>769</v>
      </c>
      <c r="M178" s="33"/>
      <c r="N178" s="52"/>
      <c r="O178" s="34"/>
    </row>
    <row r="179" spans="1:15" s="35" customFormat="1" ht="31.5" customHeight="1" x14ac:dyDescent="0.2">
      <c r="A179" s="768" t="s">
        <v>843</v>
      </c>
      <c r="B179" s="52" t="s">
        <v>635</v>
      </c>
      <c r="C179" s="765" t="s">
        <v>2599</v>
      </c>
      <c r="D179" s="77">
        <v>2938</v>
      </c>
      <c r="E179" s="19">
        <v>5812</v>
      </c>
      <c r="F179" s="49"/>
      <c r="G179" s="33" t="s">
        <v>769</v>
      </c>
      <c r="H179" s="52"/>
      <c r="I179" s="33" t="s">
        <v>769</v>
      </c>
      <c r="J179" s="52"/>
      <c r="K179" s="52"/>
      <c r="L179" s="33" t="s">
        <v>769</v>
      </c>
      <c r="M179" s="33"/>
      <c r="N179" s="52"/>
      <c r="O179" s="34"/>
    </row>
    <row r="180" spans="1:15" s="35" customFormat="1" ht="31.5" customHeight="1" x14ac:dyDescent="0.2">
      <c r="A180" s="768"/>
      <c r="B180" s="52" t="s">
        <v>636</v>
      </c>
      <c r="C180" s="765"/>
      <c r="D180" s="77">
        <v>330</v>
      </c>
      <c r="E180" s="19">
        <v>5810</v>
      </c>
      <c r="F180" s="49"/>
      <c r="G180" s="33" t="s">
        <v>769</v>
      </c>
      <c r="H180" s="52"/>
      <c r="I180" s="33" t="s">
        <v>769</v>
      </c>
      <c r="J180" s="52"/>
      <c r="K180" s="52"/>
      <c r="L180" s="33" t="s">
        <v>769</v>
      </c>
      <c r="M180" s="33"/>
      <c r="N180" s="52"/>
      <c r="O180" s="34"/>
    </row>
    <row r="181" spans="1:15" s="35" customFormat="1" ht="31.5" customHeight="1" x14ac:dyDescent="0.2">
      <c r="A181" s="768"/>
      <c r="B181" s="52" t="s">
        <v>637</v>
      </c>
      <c r="C181" s="765"/>
      <c r="D181" s="77">
        <v>4569</v>
      </c>
      <c r="E181" s="19">
        <v>5809</v>
      </c>
      <c r="F181" s="49"/>
      <c r="G181" s="33" t="s">
        <v>769</v>
      </c>
      <c r="H181" s="52"/>
      <c r="I181" s="33" t="s">
        <v>769</v>
      </c>
      <c r="J181" s="52"/>
      <c r="K181" s="52"/>
      <c r="L181" s="33"/>
      <c r="M181" s="33" t="s">
        <v>769</v>
      </c>
      <c r="N181" s="52"/>
      <c r="O181" s="34"/>
    </row>
    <row r="182" spans="1:15" s="35" customFormat="1" ht="31.5" customHeight="1" x14ac:dyDescent="0.2">
      <c r="A182" s="768"/>
      <c r="B182" s="52" t="s">
        <v>638</v>
      </c>
      <c r="C182" s="765"/>
      <c r="D182" s="77">
        <v>103.96</v>
      </c>
      <c r="E182" s="19">
        <v>5811</v>
      </c>
      <c r="F182" s="49"/>
      <c r="G182" s="33" t="s">
        <v>769</v>
      </c>
      <c r="H182" s="52"/>
      <c r="I182" s="33" t="s">
        <v>769</v>
      </c>
      <c r="J182" s="52"/>
      <c r="K182" s="52"/>
      <c r="L182" s="33"/>
      <c r="M182" s="33" t="s">
        <v>769</v>
      </c>
      <c r="N182" s="52"/>
      <c r="O182" s="34"/>
    </row>
    <row r="183" spans="1:15" s="35" customFormat="1" ht="54" customHeight="1" x14ac:dyDescent="0.2">
      <c r="A183" s="59" t="s">
        <v>844</v>
      </c>
      <c r="B183" s="52" t="s">
        <v>555</v>
      </c>
      <c r="C183" s="52" t="s">
        <v>2600</v>
      </c>
      <c r="D183" s="77">
        <v>4608.45</v>
      </c>
      <c r="E183" s="19">
        <v>5813</v>
      </c>
      <c r="F183" s="49"/>
      <c r="G183" s="33" t="s">
        <v>769</v>
      </c>
      <c r="H183" s="52"/>
      <c r="I183" s="33" t="s">
        <v>769</v>
      </c>
      <c r="J183" s="52"/>
      <c r="K183" s="52"/>
      <c r="L183" s="33" t="s">
        <v>769</v>
      </c>
      <c r="M183" s="33"/>
      <c r="N183" s="52"/>
      <c r="O183" s="34"/>
    </row>
    <row r="184" spans="1:15" s="35" customFormat="1" ht="33.75" customHeight="1" x14ac:dyDescent="0.2">
      <c r="A184" s="768" t="s">
        <v>845</v>
      </c>
      <c r="B184" s="52" t="s">
        <v>442</v>
      </c>
      <c r="C184" s="765" t="s">
        <v>2541</v>
      </c>
      <c r="D184" s="77">
        <v>108.48</v>
      </c>
      <c r="E184" s="19">
        <v>5814</v>
      </c>
      <c r="F184" s="49"/>
      <c r="G184" s="33" t="s">
        <v>769</v>
      </c>
      <c r="H184" s="52"/>
      <c r="I184" s="33" t="s">
        <v>769</v>
      </c>
      <c r="J184" s="52"/>
      <c r="K184" s="52"/>
      <c r="L184" s="33" t="s">
        <v>769</v>
      </c>
      <c r="M184" s="33"/>
      <c r="N184" s="52"/>
      <c r="O184" s="34"/>
    </row>
    <row r="185" spans="1:15" s="35" customFormat="1" ht="33.75" customHeight="1" x14ac:dyDescent="0.2">
      <c r="A185" s="768"/>
      <c r="B185" s="52" t="s">
        <v>443</v>
      </c>
      <c r="C185" s="765"/>
      <c r="D185" s="77">
        <v>169.5</v>
      </c>
      <c r="E185" s="19">
        <v>5815</v>
      </c>
      <c r="F185" s="49"/>
      <c r="G185" s="33" t="s">
        <v>769</v>
      </c>
      <c r="H185" s="52"/>
      <c r="I185" s="33" t="s">
        <v>769</v>
      </c>
      <c r="J185" s="52"/>
      <c r="K185" s="52"/>
      <c r="L185" s="33" t="s">
        <v>769</v>
      </c>
      <c r="M185" s="33"/>
      <c r="N185" s="52"/>
      <c r="O185" s="34"/>
    </row>
    <row r="186" spans="1:15" s="35" customFormat="1" ht="39.75" customHeight="1" x14ac:dyDescent="0.2">
      <c r="A186" s="59" t="s">
        <v>846</v>
      </c>
      <c r="B186" s="52" t="s">
        <v>546</v>
      </c>
      <c r="C186" s="52" t="s">
        <v>2601</v>
      </c>
      <c r="D186" s="77">
        <v>316.8</v>
      </c>
      <c r="E186" s="19">
        <v>5816</v>
      </c>
      <c r="F186" s="49"/>
      <c r="G186" s="33" t="s">
        <v>769</v>
      </c>
      <c r="H186" s="52"/>
      <c r="I186" s="33" t="s">
        <v>769</v>
      </c>
      <c r="J186" s="52"/>
      <c r="K186" s="52"/>
      <c r="L186" s="33"/>
      <c r="M186" s="33" t="s">
        <v>769</v>
      </c>
      <c r="N186" s="52"/>
      <c r="O186" s="34"/>
    </row>
    <row r="187" spans="1:15" s="35" customFormat="1" ht="47.25" x14ac:dyDescent="0.2">
      <c r="A187" s="59" t="s">
        <v>847</v>
      </c>
      <c r="B187" s="52" t="s">
        <v>443</v>
      </c>
      <c r="C187" s="52" t="s">
        <v>2622</v>
      </c>
      <c r="D187" s="77">
        <v>81.36</v>
      </c>
      <c r="E187" s="19">
        <v>5818</v>
      </c>
      <c r="F187" s="49"/>
      <c r="G187" s="33" t="s">
        <v>769</v>
      </c>
      <c r="H187" s="52"/>
      <c r="I187" s="33" t="s">
        <v>769</v>
      </c>
      <c r="J187" s="52"/>
      <c r="K187" s="52"/>
      <c r="L187" s="33"/>
      <c r="M187" s="33" t="s">
        <v>769</v>
      </c>
      <c r="N187" s="52"/>
      <c r="O187" s="34"/>
    </row>
    <row r="188" spans="1:15" s="35" customFormat="1" ht="34.5" customHeight="1" x14ac:dyDescent="0.2">
      <c r="A188" s="59" t="s">
        <v>848</v>
      </c>
      <c r="B188" s="52" t="s">
        <v>556</v>
      </c>
      <c r="C188" s="52" t="s">
        <v>2602</v>
      </c>
      <c r="D188" s="77">
        <v>914.1</v>
      </c>
      <c r="E188" s="19">
        <v>5819</v>
      </c>
      <c r="F188" s="49"/>
      <c r="G188" s="33" t="s">
        <v>769</v>
      </c>
      <c r="H188" s="52"/>
      <c r="I188" s="33" t="s">
        <v>769</v>
      </c>
      <c r="J188" s="52"/>
      <c r="K188" s="52"/>
      <c r="L188" s="33"/>
      <c r="M188" s="33" t="s">
        <v>769</v>
      </c>
      <c r="N188" s="52"/>
      <c r="O188" s="34"/>
    </row>
    <row r="189" spans="1:15" s="35" customFormat="1" ht="47.25" x14ac:dyDescent="0.2">
      <c r="A189" s="59" t="s">
        <v>849</v>
      </c>
      <c r="B189" s="52" t="s">
        <v>2527</v>
      </c>
      <c r="C189" s="52" t="s">
        <v>2603</v>
      </c>
      <c r="D189" s="77">
        <v>7112.6</v>
      </c>
      <c r="E189" s="19" t="s">
        <v>1600</v>
      </c>
      <c r="F189" s="49"/>
      <c r="G189" s="33" t="s">
        <v>769</v>
      </c>
      <c r="H189" s="52"/>
      <c r="I189" s="33" t="s">
        <v>769</v>
      </c>
      <c r="J189" s="52"/>
      <c r="K189" s="52"/>
      <c r="L189" s="33" t="s">
        <v>769</v>
      </c>
      <c r="M189" s="33"/>
      <c r="N189" s="52"/>
      <c r="O189" s="34"/>
    </row>
    <row r="190" spans="1:15" s="35" customFormat="1" ht="24.75" customHeight="1" x14ac:dyDescent="0.2">
      <c r="A190" s="768" t="s">
        <v>850</v>
      </c>
      <c r="B190" s="52" t="s">
        <v>441</v>
      </c>
      <c r="C190" s="765" t="s">
        <v>2604</v>
      </c>
      <c r="D190" s="77">
        <v>276.62</v>
      </c>
      <c r="E190" s="19">
        <v>5820</v>
      </c>
      <c r="F190" s="49"/>
      <c r="G190" s="33" t="s">
        <v>769</v>
      </c>
      <c r="H190" s="52"/>
      <c r="I190" s="33" t="s">
        <v>769</v>
      </c>
      <c r="J190" s="52"/>
      <c r="K190" s="52"/>
      <c r="L190" s="33" t="s">
        <v>769</v>
      </c>
      <c r="M190" s="33"/>
      <c r="N190" s="52"/>
      <c r="O190" s="34"/>
    </row>
    <row r="191" spans="1:15" s="35" customFormat="1" ht="24.75" customHeight="1" x14ac:dyDescent="0.2">
      <c r="A191" s="768"/>
      <c r="B191" s="52" t="s">
        <v>442</v>
      </c>
      <c r="C191" s="765"/>
      <c r="D191" s="77">
        <v>162.72</v>
      </c>
      <c r="E191" s="19">
        <v>5821</v>
      </c>
      <c r="F191" s="49"/>
      <c r="G191" s="33" t="s">
        <v>769</v>
      </c>
      <c r="H191" s="52"/>
      <c r="I191" s="33" t="s">
        <v>769</v>
      </c>
      <c r="J191" s="52"/>
      <c r="K191" s="52"/>
      <c r="L191" s="33" t="s">
        <v>769</v>
      </c>
      <c r="M191" s="33"/>
      <c r="N191" s="52"/>
      <c r="O191" s="34"/>
    </row>
    <row r="192" spans="1:15" s="35" customFormat="1" ht="48" customHeight="1" x14ac:dyDescent="0.2">
      <c r="A192" s="768" t="s">
        <v>851</v>
      </c>
      <c r="B192" s="52" t="s">
        <v>557</v>
      </c>
      <c r="C192" s="765" t="s">
        <v>2605</v>
      </c>
      <c r="D192" s="77">
        <v>3000</v>
      </c>
      <c r="E192" s="19" t="s">
        <v>647</v>
      </c>
      <c r="F192" s="49"/>
      <c r="G192" s="33" t="s">
        <v>769</v>
      </c>
      <c r="H192" s="52"/>
      <c r="I192" s="33" t="s">
        <v>769</v>
      </c>
      <c r="J192" s="52"/>
      <c r="K192" s="52"/>
      <c r="L192" s="33" t="s">
        <v>769</v>
      </c>
      <c r="M192" s="33"/>
      <c r="N192" s="52"/>
      <c r="O192" s="34"/>
    </row>
    <row r="193" spans="1:15" s="35" customFormat="1" ht="48" customHeight="1" x14ac:dyDescent="0.2">
      <c r="A193" s="768"/>
      <c r="B193" s="52" t="s">
        <v>558</v>
      </c>
      <c r="C193" s="765"/>
      <c r="D193" s="77">
        <v>12000</v>
      </c>
      <c r="E193" s="19" t="s">
        <v>648</v>
      </c>
      <c r="F193" s="49"/>
      <c r="G193" s="33" t="s">
        <v>769</v>
      </c>
      <c r="H193" s="52"/>
      <c r="I193" s="33" t="s">
        <v>769</v>
      </c>
      <c r="J193" s="52"/>
      <c r="K193" s="52"/>
      <c r="L193" s="33" t="s">
        <v>769</v>
      </c>
      <c r="M193" s="33"/>
      <c r="N193" s="52"/>
      <c r="O193" s="34"/>
    </row>
    <row r="194" spans="1:15" s="35" customFormat="1" ht="73.5" customHeight="1" x14ac:dyDescent="0.2">
      <c r="A194" s="59" t="s">
        <v>852</v>
      </c>
      <c r="B194" s="52" t="s">
        <v>559</v>
      </c>
      <c r="C194" s="52" t="s">
        <v>2606</v>
      </c>
      <c r="D194" s="77">
        <v>2373</v>
      </c>
      <c r="E194" s="19" t="s">
        <v>1602</v>
      </c>
      <c r="F194" s="49"/>
      <c r="G194" s="33" t="s">
        <v>769</v>
      </c>
      <c r="H194" s="52"/>
      <c r="I194" s="33" t="s">
        <v>769</v>
      </c>
      <c r="J194" s="52"/>
      <c r="K194" s="52"/>
      <c r="L194" s="33" t="s">
        <v>769</v>
      </c>
      <c r="M194" s="33"/>
      <c r="N194" s="52"/>
      <c r="O194" s="34"/>
    </row>
    <row r="195" spans="1:15" s="35" customFormat="1" ht="42" customHeight="1" x14ac:dyDescent="0.2">
      <c r="A195" s="59" t="s">
        <v>853</v>
      </c>
      <c r="B195" s="52" t="s">
        <v>560</v>
      </c>
      <c r="C195" s="52" t="s">
        <v>2607</v>
      </c>
      <c r="D195" s="77">
        <v>1532.52</v>
      </c>
      <c r="E195" s="19">
        <v>5822</v>
      </c>
      <c r="F195" s="49"/>
      <c r="G195" s="33" t="s">
        <v>769</v>
      </c>
      <c r="H195" s="52"/>
      <c r="I195" s="33" t="s">
        <v>769</v>
      </c>
      <c r="J195" s="52"/>
      <c r="K195" s="52"/>
      <c r="L195" s="33" t="s">
        <v>769</v>
      </c>
      <c r="M195" s="33"/>
      <c r="N195" s="52"/>
      <c r="O195" s="34"/>
    </row>
    <row r="196" spans="1:15" s="35" customFormat="1" ht="36.75" customHeight="1" x14ac:dyDescent="0.2">
      <c r="A196" s="59" t="s">
        <v>854</v>
      </c>
      <c r="B196" s="52" t="s">
        <v>561</v>
      </c>
      <c r="C196" s="52" t="s">
        <v>2613</v>
      </c>
      <c r="D196" s="77">
        <v>500</v>
      </c>
      <c r="E196" s="19">
        <v>5823</v>
      </c>
      <c r="F196" s="49"/>
      <c r="G196" s="33" t="s">
        <v>769</v>
      </c>
      <c r="H196" s="52"/>
      <c r="I196" s="33" t="s">
        <v>769</v>
      </c>
      <c r="J196" s="52"/>
      <c r="K196" s="52"/>
      <c r="L196" s="33" t="s">
        <v>769</v>
      </c>
      <c r="M196" s="33"/>
      <c r="N196" s="52"/>
      <c r="O196" s="34"/>
    </row>
    <row r="197" spans="1:15" s="35" customFormat="1" ht="32.25" customHeight="1" x14ac:dyDescent="0.2">
      <c r="A197" s="768" t="s">
        <v>855</v>
      </c>
      <c r="B197" s="52" t="s">
        <v>443</v>
      </c>
      <c r="C197" s="765" t="s">
        <v>2614</v>
      </c>
      <c r="D197" s="77">
        <v>264.42</v>
      </c>
      <c r="E197" s="19">
        <v>5824</v>
      </c>
      <c r="F197" s="49"/>
      <c r="G197" s="33" t="s">
        <v>769</v>
      </c>
      <c r="H197" s="52"/>
      <c r="I197" s="33" t="s">
        <v>769</v>
      </c>
      <c r="J197" s="52"/>
      <c r="K197" s="52"/>
      <c r="L197" s="33" t="s">
        <v>769</v>
      </c>
      <c r="M197" s="33"/>
      <c r="N197" s="52"/>
      <c r="O197" s="34"/>
    </row>
    <row r="198" spans="1:15" s="35" customFormat="1" ht="32.25" customHeight="1" x14ac:dyDescent="0.2">
      <c r="A198" s="768"/>
      <c r="B198" s="52" t="s">
        <v>441</v>
      </c>
      <c r="C198" s="765"/>
      <c r="D198" s="77">
        <v>264.42</v>
      </c>
      <c r="E198" s="19">
        <v>5825</v>
      </c>
      <c r="F198" s="49"/>
      <c r="G198" s="33" t="s">
        <v>769</v>
      </c>
      <c r="H198" s="52"/>
      <c r="I198" s="33" t="s">
        <v>769</v>
      </c>
      <c r="J198" s="52"/>
      <c r="K198" s="52"/>
      <c r="L198" s="33" t="s">
        <v>769</v>
      </c>
      <c r="M198" s="33"/>
      <c r="N198" s="52"/>
      <c r="O198" s="34"/>
    </row>
    <row r="199" spans="1:15" s="35" customFormat="1" ht="23.25" customHeight="1" x14ac:dyDescent="0.2">
      <c r="A199" s="768" t="s">
        <v>856</v>
      </c>
      <c r="B199" s="52" t="s">
        <v>562</v>
      </c>
      <c r="C199" s="765" t="s">
        <v>2623</v>
      </c>
      <c r="D199" s="77">
        <v>3086</v>
      </c>
      <c r="E199" s="19">
        <v>5826</v>
      </c>
      <c r="F199" s="49"/>
      <c r="G199" s="33" t="s">
        <v>769</v>
      </c>
      <c r="H199" s="52"/>
      <c r="I199" s="33" t="s">
        <v>769</v>
      </c>
      <c r="J199" s="52"/>
      <c r="K199" s="52"/>
      <c r="L199" s="33"/>
      <c r="M199" s="33" t="s">
        <v>769</v>
      </c>
      <c r="N199" s="52"/>
      <c r="O199" s="34"/>
    </row>
    <row r="200" spans="1:15" s="35" customFormat="1" ht="23.25" customHeight="1" x14ac:dyDescent="0.2">
      <c r="A200" s="768"/>
      <c r="B200" s="52" t="s">
        <v>563</v>
      </c>
      <c r="C200" s="765"/>
      <c r="D200" s="77">
        <v>140</v>
      </c>
      <c r="E200" s="19">
        <v>5827</v>
      </c>
      <c r="F200" s="49"/>
      <c r="G200" s="33" t="s">
        <v>769</v>
      </c>
      <c r="H200" s="52"/>
      <c r="I200" s="33" t="s">
        <v>769</v>
      </c>
      <c r="J200" s="52"/>
      <c r="K200" s="52"/>
      <c r="L200" s="33"/>
      <c r="M200" s="33" t="s">
        <v>769</v>
      </c>
      <c r="N200" s="52"/>
      <c r="O200" s="34"/>
    </row>
    <row r="201" spans="1:15" s="35" customFormat="1" ht="51" customHeight="1" x14ac:dyDescent="0.2">
      <c r="A201" s="59" t="s">
        <v>857</v>
      </c>
      <c r="B201" s="52" t="s">
        <v>564</v>
      </c>
      <c r="C201" s="52" t="s">
        <v>2608</v>
      </c>
      <c r="D201" s="77">
        <v>5866.56</v>
      </c>
      <c r="E201" s="19">
        <v>5829</v>
      </c>
      <c r="F201" s="49"/>
      <c r="G201" s="33" t="s">
        <v>769</v>
      </c>
      <c r="H201" s="52"/>
      <c r="I201" s="33" t="s">
        <v>769</v>
      </c>
      <c r="J201" s="52"/>
      <c r="K201" s="52"/>
      <c r="L201" s="33"/>
      <c r="M201" s="33" t="s">
        <v>769</v>
      </c>
      <c r="N201" s="52"/>
      <c r="O201" s="34"/>
    </row>
    <row r="202" spans="1:15" s="35" customFormat="1" ht="51" customHeight="1" x14ac:dyDescent="0.2">
      <c r="A202" s="59" t="s">
        <v>858</v>
      </c>
      <c r="B202" s="52" t="s">
        <v>565</v>
      </c>
      <c r="C202" s="52" t="s">
        <v>2609</v>
      </c>
      <c r="D202" s="77">
        <v>897.16</v>
      </c>
      <c r="E202" s="19">
        <v>5830</v>
      </c>
      <c r="F202" s="49"/>
      <c r="G202" s="33" t="s">
        <v>769</v>
      </c>
      <c r="H202" s="52"/>
      <c r="I202" s="33" t="s">
        <v>769</v>
      </c>
      <c r="J202" s="52"/>
      <c r="K202" s="52"/>
      <c r="L202" s="33" t="s">
        <v>769</v>
      </c>
      <c r="M202" s="33"/>
      <c r="N202" s="52"/>
      <c r="O202" s="34"/>
    </row>
    <row r="203" spans="1:15" s="35" customFormat="1" ht="51" customHeight="1" x14ac:dyDescent="0.2">
      <c r="A203" s="59" t="s">
        <v>859</v>
      </c>
      <c r="B203" s="52" t="s">
        <v>566</v>
      </c>
      <c r="C203" s="52" t="s">
        <v>2610</v>
      </c>
      <c r="D203" s="77">
        <v>2700</v>
      </c>
      <c r="E203" s="19">
        <v>5831</v>
      </c>
      <c r="F203" s="49"/>
      <c r="G203" s="33" t="s">
        <v>769</v>
      </c>
      <c r="H203" s="52"/>
      <c r="I203" s="33" t="s">
        <v>769</v>
      </c>
      <c r="J203" s="52"/>
      <c r="K203" s="52"/>
      <c r="L203" s="33" t="s">
        <v>769</v>
      </c>
      <c r="M203" s="33"/>
      <c r="N203" s="52"/>
      <c r="O203" s="34"/>
    </row>
    <row r="204" spans="1:15" s="35" customFormat="1" ht="51" customHeight="1" x14ac:dyDescent="0.2">
      <c r="A204" s="59" t="s">
        <v>860</v>
      </c>
      <c r="B204" s="52" t="s">
        <v>153</v>
      </c>
      <c r="C204" s="52" t="s">
        <v>1595</v>
      </c>
      <c r="D204" s="77">
        <v>320</v>
      </c>
      <c r="E204" s="19">
        <v>5832</v>
      </c>
      <c r="F204" s="49"/>
      <c r="G204" s="33" t="s">
        <v>769</v>
      </c>
      <c r="H204" s="52"/>
      <c r="I204" s="33" t="s">
        <v>769</v>
      </c>
      <c r="J204" s="52"/>
      <c r="K204" s="52"/>
      <c r="L204" s="33"/>
      <c r="M204" s="33" t="s">
        <v>769</v>
      </c>
      <c r="N204" s="52"/>
      <c r="O204" s="34"/>
    </row>
    <row r="205" spans="1:15" s="35" customFormat="1" ht="51" customHeight="1" x14ac:dyDescent="0.2">
      <c r="A205" s="59" t="s">
        <v>861</v>
      </c>
      <c r="B205" s="52" t="s">
        <v>567</v>
      </c>
      <c r="C205" s="52" t="s">
        <v>1589</v>
      </c>
      <c r="D205" s="77">
        <v>4350</v>
      </c>
      <c r="E205" s="19">
        <v>5833</v>
      </c>
      <c r="F205" s="49"/>
      <c r="G205" s="33" t="s">
        <v>769</v>
      </c>
      <c r="H205" s="52"/>
      <c r="I205" s="33" t="s">
        <v>769</v>
      </c>
      <c r="J205" s="52"/>
      <c r="K205" s="52"/>
      <c r="L205" s="33" t="s">
        <v>769</v>
      </c>
      <c r="M205" s="33"/>
      <c r="N205" s="52"/>
      <c r="O205" s="34"/>
    </row>
    <row r="206" spans="1:15" s="35" customFormat="1" ht="56.25" customHeight="1" x14ac:dyDescent="0.2">
      <c r="A206" s="59" t="s">
        <v>862</v>
      </c>
      <c r="B206" s="52" t="s">
        <v>568</v>
      </c>
      <c r="C206" s="52" t="s">
        <v>2611</v>
      </c>
      <c r="D206" s="77">
        <v>5000</v>
      </c>
      <c r="E206" s="19" t="s">
        <v>649</v>
      </c>
      <c r="F206" s="49"/>
      <c r="G206" s="33" t="s">
        <v>769</v>
      </c>
      <c r="H206" s="52"/>
      <c r="I206" s="33" t="s">
        <v>769</v>
      </c>
      <c r="J206" s="52"/>
      <c r="K206" s="52"/>
      <c r="L206" s="33" t="s">
        <v>769</v>
      </c>
      <c r="M206" s="33"/>
      <c r="N206" s="52"/>
      <c r="O206" s="34"/>
    </row>
    <row r="207" spans="1:15" s="35" customFormat="1" ht="44.25" customHeight="1" x14ac:dyDescent="0.2">
      <c r="A207" s="768" t="s">
        <v>863</v>
      </c>
      <c r="B207" s="52" t="s">
        <v>442</v>
      </c>
      <c r="C207" s="765" t="s">
        <v>2612</v>
      </c>
      <c r="D207" s="77">
        <v>162.72</v>
      </c>
      <c r="E207" s="19">
        <v>5834</v>
      </c>
      <c r="F207" s="49"/>
      <c r="G207" s="33" t="s">
        <v>769</v>
      </c>
      <c r="H207" s="52"/>
      <c r="I207" s="33" t="s">
        <v>769</v>
      </c>
      <c r="J207" s="52"/>
      <c r="K207" s="52"/>
      <c r="L207" s="33" t="s">
        <v>769</v>
      </c>
      <c r="M207" s="33"/>
      <c r="N207" s="52"/>
      <c r="O207" s="34"/>
    </row>
    <row r="208" spans="1:15" s="35" customFormat="1" ht="44.25" customHeight="1" x14ac:dyDescent="0.2">
      <c r="A208" s="768"/>
      <c r="B208" s="52" t="s">
        <v>445</v>
      </c>
      <c r="C208" s="765"/>
      <c r="D208" s="77">
        <v>198.93</v>
      </c>
      <c r="E208" s="19">
        <v>5835</v>
      </c>
      <c r="F208" s="49"/>
      <c r="G208" s="33" t="s">
        <v>769</v>
      </c>
      <c r="H208" s="52"/>
      <c r="I208" s="33" t="s">
        <v>769</v>
      </c>
      <c r="J208" s="52"/>
      <c r="K208" s="52"/>
      <c r="L208" s="33" t="s">
        <v>769</v>
      </c>
      <c r="M208" s="33"/>
      <c r="N208" s="52"/>
      <c r="O208" s="34"/>
    </row>
    <row r="209" spans="1:15" s="35" customFormat="1" ht="32.25" customHeight="1" x14ac:dyDescent="0.2">
      <c r="A209" s="768" t="s">
        <v>864</v>
      </c>
      <c r="B209" s="52" t="s">
        <v>153</v>
      </c>
      <c r="C209" s="765" t="s">
        <v>2615</v>
      </c>
      <c r="D209" s="77">
        <v>10446.200000000001</v>
      </c>
      <c r="E209" s="19">
        <v>5836</v>
      </c>
      <c r="F209" s="49"/>
      <c r="G209" s="33" t="s">
        <v>769</v>
      </c>
      <c r="H209" s="52"/>
      <c r="I209" s="33" t="s">
        <v>769</v>
      </c>
      <c r="J209" s="52"/>
      <c r="K209" s="52"/>
      <c r="L209" s="33" t="s">
        <v>769</v>
      </c>
      <c r="M209" s="33"/>
      <c r="N209" s="52"/>
      <c r="O209" s="34"/>
    </row>
    <row r="210" spans="1:15" s="35" customFormat="1" ht="32.25" customHeight="1" x14ac:dyDescent="0.2">
      <c r="A210" s="768"/>
      <c r="B210" s="52" t="s">
        <v>226</v>
      </c>
      <c r="C210" s="765"/>
      <c r="D210" s="77">
        <v>2532.3200000000002</v>
      </c>
      <c r="E210" s="19">
        <v>5837</v>
      </c>
      <c r="F210" s="49"/>
      <c r="G210" s="33" t="s">
        <v>769</v>
      </c>
      <c r="H210" s="52"/>
      <c r="I210" s="33" t="s">
        <v>769</v>
      </c>
      <c r="J210" s="52"/>
      <c r="K210" s="52"/>
      <c r="L210" s="33" t="s">
        <v>769</v>
      </c>
      <c r="M210" s="33"/>
      <c r="N210" s="52"/>
      <c r="O210" s="34"/>
    </row>
    <row r="211" spans="1:15" s="35" customFormat="1" ht="32.25" customHeight="1" x14ac:dyDescent="0.2">
      <c r="A211" s="768"/>
      <c r="B211" s="52" t="s">
        <v>569</v>
      </c>
      <c r="C211" s="765"/>
      <c r="D211" s="77">
        <v>813.25</v>
      </c>
      <c r="E211" s="19">
        <v>5838</v>
      </c>
      <c r="F211" s="49"/>
      <c r="G211" s="33" t="s">
        <v>769</v>
      </c>
      <c r="H211" s="52"/>
      <c r="I211" s="33" t="s">
        <v>769</v>
      </c>
      <c r="J211" s="52"/>
      <c r="K211" s="52"/>
      <c r="L211" s="33" t="s">
        <v>769</v>
      </c>
      <c r="M211" s="33"/>
      <c r="N211" s="52"/>
      <c r="O211" s="34"/>
    </row>
    <row r="212" spans="1:15" s="35" customFormat="1" ht="47.25" x14ac:dyDescent="0.2">
      <c r="A212" s="59" t="s">
        <v>865</v>
      </c>
      <c r="B212" s="52" t="s">
        <v>570</v>
      </c>
      <c r="C212" s="52" t="s">
        <v>2616</v>
      </c>
      <c r="D212" s="77">
        <v>10000</v>
      </c>
      <c r="E212" s="19" t="s">
        <v>687</v>
      </c>
      <c r="F212" s="49"/>
      <c r="G212" s="33" t="s">
        <v>769</v>
      </c>
      <c r="H212" s="52"/>
      <c r="I212" s="33" t="s">
        <v>769</v>
      </c>
      <c r="J212" s="52"/>
      <c r="K212" s="52"/>
      <c r="L212" s="33" t="s">
        <v>769</v>
      </c>
      <c r="M212" s="33"/>
      <c r="N212" s="52"/>
      <c r="O212" s="34"/>
    </row>
    <row r="213" spans="1:15" s="35" customFormat="1" ht="56.25" customHeight="1" x14ac:dyDescent="0.2">
      <c r="A213" s="59" t="s">
        <v>866</v>
      </c>
      <c r="B213" s="52" t="s">
        <v>460</v>
      </c>
      <c r="C213" s="52" t="s">
        <v>2617</v>
      </c>
      <c r="D213" s="77">
        <v>2000</v>
      </c>
      <c r="E213" s="19">
        <v>5839</v>
      </c>
      <c r="F213" s="49"/>
      <c r="G213" s="33" t="s">
        <v>769</v>
      </c>
      <c r="H213" s="52"/>
      <c r="I213" s="33" t="s">
        <v>769</v>
      </c>
      <c r="J213" s="52"/>
      <c r="K213" s="52"/>
      <c r="L213" s="33" t="s">
        <v>769</v>
      </c>
      <c r="M213" s="33"/>
      <c r="N213" s="52"/>
      <c r="O213" s="34"/>
    </row>
    <row r="214" spans="1:15" s="35" customFormat="1" ht="24" customHeight="1" x14ac:dyDescent="0.2">
      <c r="A214" s="768" t="s">
        <v>867</v>
      </c>
      <c r="B214" s="52" t="s">
        <v>571</v>
      </c>
      <c r="C214" s="765" t="s">
        <v>1596</v>
      </c>
      <c r="D214" s="77">
        <v>370.48</v>
      </c>
      <c r="E214" s="19">
        <v>5840</v>
      </c>
      <c r="F214" s="49"/>
      <c r="G214" s="33" t="s">
        <v>769</v>
      </c>
      <c r="H214" s="52"/>
      <c r="I214" s="33" t="s">
        <v>769</v>
      </c>
      <c r="J214" s="52"/>
      <c r="K214" s="52"/>
      <c r="L214" s="33" t="s">
        <v>769</v>
      </c>
      <c r="M214" s="33"/>
      <c r="N214" s="52"/>
      <c r="O214" s="34"/>
    </row>
    <row r="215" spans="1:15" s="35" customFormat="1" ht="24" customHeight="1" x14ac:dyDescent="0.2">
      <c r="A215" s="768"/>
      <c r="B215" s="52" t="s">
        <v>572</v>
      </c>
      <c r="C215" s="765"/>
      <c r="D215" s="77">
        <v>598</v>
      </c>
      <c r="E215" s="19">
        <v>5841</v>
      </c>
      <c r="F215" s="49"/>
      <c r="G215" s="33" t="s">
        <v>769</v>
      </c>
      <c r="H215" s="52"/>
      <c r="I215" s="33" t="s">
        <v>769</v>
      </c>
      <c r="J215" s="52"/>
      <c r="K215" s="52"/>
      <c r="L215" s="33" t="s">
        <v>769</v>
      </c>
      <c r="M215" s="33"/>
      <c r="N215" s="52"/>
      <c r="O215" s="34"/>
    </row>
    <row r="216" spans="1:15" s="35" customFormat="1" ht="24" customHeight="1" x14ac:dyDescent="0.2">
      <c r="A216" s="769" t="s">
        <v>868</v>
      </c>
      <c r="B216" s="73" t="s">
        <v>123</v>
      </c>
      <c r="C216" s="776" t="s">
        <v>1597</v>
      </c>
      <c r="D216" s="77">
        <v>415</v>
      </c>
      <c r="E216" s="75">
        <v>5842</v>
      </c>
      <c r="F216" s="49"/>
      <c r="G216" s="33" t="s">
        <v>769</v>
      </c>
      <c r="H216" s="52"/>
      <c r="I216" s="33" t="s">
        <v>769</v>
      </c>
      <c r="J216" s="52"/>
      <c r="K216" s="52"/>
      <c r="L216" s="33" t="s">
        <v>769</v>
      </c>
      <c r="M216" s="33"/>
      <c r="N216" s="52"/>
      <c r="O216" s="34"/>
    </row>
    <row r="217" spans="1:15" s="35" customFormat="1" ht="24" customHeight="1" x14ac:dyDescent="0.2">
      <c r="A217" s="769"/>
      <c r="B217" s="73" t="s">
        <v>573</v>
      </c>
      <c r="C217" s="776"/>
      <c r="D217" s="77">
        <v>530</v>
      </c>
      <c r="E217" s="75">
        <v>5843</v>
      </c>
      <c r="F217" s="49"/>
      <c r="G217" s="33" t="s">
        <v>769</v>
      </c>
      <c r="H217" s="52"/>
      <c r="I217" s="33" t="s">
        <v>769</v>
      </c>
      <c r="J217" s="52"/>
      <c r="K217" s="52"/>
      <c r="L217" s="33" t="s">
        <v>769</v>
      </c>
      <c r="M217" s="33"/>
      <c r="N217" s="52"/>
      <c r="O217" s="34"/>
    </row>
    <row r="218" spans="1:15" s="35" customFormat="1" ht="24" customHeight="1" x14ac:dyDescent="0.2">
      <c r="A218" s="769"/>
      <c r="B218" s="73" t="s">
        <v>574</v>
      </c>
      <c r="C218" s="776"/>
      <c r="D218" s="77">
        <v>69</v>
      </c>
      <c r="E218" s="75">
        <v>5844</v>
      </c>
      <c r="F218" s="49"/>
      <c r="G218" s="33" t="s">
        <v>769</v>
      </c>
      <c r="H218" s="52"/>
      <c r="I218" s="33" t="s">
        <v>769</v>
      </c>
      <c r="J218" s="52"/>
      <c r="K218" s="52"/>
      <c r="L218" s="33" t="s">
        <v>769</v>
      </c>
      <c r="M218" s="33"/>
      <c r="N218" s="52"/>
      <c r="O218" s="34"/>
    </row>
    <row r="219" spans="1:15" s="35" customFormat="1" ht="24" customHeight="1" x14ac:dyDescent="0.2">
      <c r="A219" s="769"/>
      <c r="B219" s="73" t="s">
        <v>575</v>
      </c>
      <c r="C219" s="776"/>
      <c r="D219" s="77">
        <v>492.86</v>
      </c>
      <c r="E219" s="75">
        <v>5845</v>
      </c>
      <c r="F219" s="49"/>
      <c r="G219" s="33" t="s">
        <v>769</v>
      </c>
      <c r="H219" s="52"/>
      <c r="I219" s="33" t="s">
        <v>769</v>
      </c>
      <c r="J219" s="52"/>
      <c r="K219" s="52"/>
      <c r="L219" s="33" t="s">
        <v>769</v>
      </c>
      <c r="M219" s="33"/>
      <c r="N219" s="52"/>
      <c r="O219" s="34"/>
    </row>
    <row r="220" spans="1:15" s="35" customFormat="1" ht="30" customHeight="1" x14ac:dyDescent="0.2">
      <c r="A220" s="769" t="s">
        <v>869</v>
      </c>
      <c r="B220" s="73" t="s">
        <v>441</v>
      </c>
      <c r="C220" s="776" t="s">
        <v>2624</v>
      </c>
      <c r="D220" s="77">
        <v>508.5</v>
      </c>
      <c r="E220" s="75">
        <v>5846</v>
      </c>
      <c r="F220" s="49"/>
      <c r="G220" s="33" t="s">
        <v>769</v>
      </c>
      <c r="H220" s="52"/>
      <c r="I220" s="33" t="s">
        <v>769</v>
      </c>
      <c r="J220" s="52"/>
      <c r="K220" s="52"/>
      <c r="L220" s="33" t="s">
        <v>769</v>
      </c>
      <c r="M220" s="33"/>
      <c r="N220" s="52"/>
      <c r="O220" s="34"/>
    </row>
    <row r="221" spans="1:15" s="35" customFormat="1" ht="30" customHeight="1" x14ac:dyDescent="0.2">
      <c r="A221" s="769"/>
      <c r="B221" s="73" t="s">
        <v>442</v>
      </c>
      <c r="C221" s="776"/>
      <c r="D221" s="77">
        <v>325.44</v>
      </c>
      <c r="E221" s="75">
        <v>5847</v>
      </c>
      <c r="F221" s="49"/>
      <c r="G221" s="33" t="s">
        <v>769</v>
      </c>
      <c r="H221" s="52"/>
      <c r="I221" s="33" t="s">
        <v>769</v>
      </c>
      <c r="J221" s="52"/>
      <c r="K221" s="52"/>
      <c r="L221" s="33"/>
      <c r="M221" s="33" t="s">
        <v>769</v>
      </c>
      <c r="N221" s="52"/>
      <c r="O221" s="34"/>
    </row>
    <row r="222" spans="1:15" s="35" customFormat="1" ht="45.75" customHeight="1" x14ac:dyDescent="0.2">
      <c r="A222" s="769" t="s">
        <v>870</v>
      </c>
      <c r="B222" s="73" t="s">
        <v>576</v>
      </c>
      <c r="C222" s="776" t="s">
        <v>2625</v>
      </c>
      <c r="D222" s="72">
        <f>1549.71*6</f>
        <v>9298.26</v>
      </c>
      <c r="E222" s="775" t="s">
        <v>688</v>
      </c>
      <c r="F222" s="49"/>
      <c r="G222" s="33" t="s">
        <v>769</v>
      </c>
      <c r="H222" s="52"/>
      <c r="I222" s="33" t="s">
        <v>769</v>
      </c>
      <c r="J222" s="52"/>
      <c r="K222" s="52"/>
      <c r="L222" s="33"/>
      <c r="M222" s="33" t="s">
        <v>769</v>
      </c>
      <c r="N222" s="52"/>
      <c r="O222" s="34"/>
    </row>
    <row r="223" spans="1:15" s="35" customFormat="1" ht="45.75" customHeight="1" x14ac:dyDescent="0.2">
      <c r="A223" s="769"/>
      <c r="B223" s="73" t="s">
        <v>577</v>
      </c>
      <c r="C223" s="776"/>
      <c r="D223" s="72">
        <f>1549.71*6</f>
        <v>9298.26</v>
      </c>
      <c r="E223" s="775"/>
      <c r="F223" s="49"/>
      <c r="G223" s="33" t="s">
        <v>769</v>
      </c>
      <c r="H223" s="52"/>
      <c r="I223" s="33" t="s">
        <v>769</v>
      </c>
      <c r="J223" s="52"/>
      <c r="K223" s="52"/>
      <c r="L223" s="33"/>
      <c r="M223" s="33" t="s">
        <v>769</v>
      </c>
      <c r="N223" s="52"/>
      <c r="O223" s="34"/>
    </row>
    <row r="224" spans="1:15" s="35" customFormat="1" ht="54.75" customHeight="1" x14ac:dyDescent="0.2">
      <c r="A224" s="74" t="s">
        <v>871</v>
      </c>
      <c r="B224" s="73" t="s">
        <v>578</v>
      </c>
      <c r="C224" s="73" t="s">
        <v>2626</v>
      </c>
      <c r="D224" s="72">
        <v>4625</v>
      </c>
      <c r="E224" s="75">
        <v>5848</v>
      </c>
      <c r="F224" s="49"/>
      <c r="G224" s="33" t="s">
        <v>769</v>
      </c>
      <c r="H224" s="52"/>
      <c r="I224" s="33" t="s">
        <v>769</v>
      </c>
      <c r="J224" s="52"/>
      <c r="K224" s="52"/>
      <c r="L224" s="33"/>
      <c r="M224" s="33" t="s">
        <v>769</v>
      </c>
      <c r="N224" s="52"/>
      <c r="O224" s="34"/>
    </row>
    <row r="225" spans="1:15" s="35" customFormat="1" ht="54.75" customHeight="1" x14ac:dyDescent="0.2">
      <c r="A225" s="74" t="s">
        <v>872</v>
      </c>
      <c r="B225" s="73" t="s">
        <v>174</v>
      </c>
      <c r="C225" s="73" t="s">
        <v>2627</v>
      </c>
      <c r="D225" s="77">
        <v>350</v>
      </c>
      <c r="E225" s="75">
        <v>5849</v>
      </c>
      <c r="F225" s="49"/>
      <c r="G225" s="33" t="s">
        <v>769</v>
      </c>
      <c r="H225" s="52"/>
      <c r="I225" s="33" t="s">
        <v>769</v>
      </c>
      <c r="J225" s="52"/>
      <c r="K225" s="52"/>
      <c r="L225" s="33"/>
      <c r="M225" s="33" t="s">
        <v>769</v>
      </c>
      <c r="N225" s="52"/>
      <c r="O225" s="34"/>
    </row>
    <row r="226" spans="1:15" s="35" customFormat="1" ht="54.75" customHeight="1" x14ac:dyDescent="0.2">
      <c r="A226" s="74" t="s">
        <v>873</v>
      </c>
      <c r="B226" s="73" t="s">
        <v>174</v>
      </c>
      <c r="C226" s="73" t="s">
        <v>2628</v>
      </c>
      <c r="D226" s="77">
        <v>360</v>
      </c>
      <c r="E226" s="75">
        <v>5850</v>
      </c>
      <c r="F226" s="49"/>
      <c r="G226" s="33" t="s">
        <v>769</v>
      </c>
      <c r="H226" s="52"/>
      <c r="I226" s="33" t="s">
        <v>769</v>
      </c>
      <c r="J226" s="52"/>
      <c r="K226" s="52"/>
      <c r="L226" s="33" t="s">
        <v>769</v>
      </c>
      <c r="M226" s="33"/>
      <c r="N226" s="52"/>
      <c r="O226" s="34"/>
    </row>
    <row r="227" spans="1:15" s="35" customFormat="1" ht="54.75" customHeight="1" x14ac:dyDescent="0.2">
      <c r="A227" s="74" t="s">
        <v>874</v>
      </c>
      <c r="B227" s="73" t="s">
        <v>579</v>
      </c>
      <c r="C227" s="73" t="s">
        <v>2629</v>
      </c>
      <c r="D227" s="77">
        <v>2912.64</v>
      </c>
      <c r="E227" s="75">
        <v>5851</v>
      </c>
      <c r="F227" s="49"/>
      <c r="G227" s="33" t="s">
        <v>769</v>
      </c>
      <c r="H227" s="52"/>
      <c r="I227" s="33" t="s">
        <v>769</v>
      </c>
      <c r="J227" s="52"/>
      <c r="K227" s="52"/>
      <c r="L227" s="33" t="s">
        <v>769</v>
      </c>
      <c r="M227" s="33"/>
      <c r="N227" s="52"/>
      <c r="O227" s="34"/>
    </row>
    <row r="228" spans="1:15" s="35" customFormat="1" ht="75.75" customHeight="1" x14ac:dyDescent="0.2">
      <c r="A228" s="74" t="s">
        <v>875</v>
      </c>
      <c r="B228" s="73" t="s">
        <v>443</v>
      </c>
      <c r="C228" s="73" t="s">
        <v>2630</v>
      </c>
      <c r="D228" s="77">
        <v>6780</v>
      </c>
      <c r="E228" s="75">
        <v>5852</v>
      </c>
      <c r="F228" s="49"/>
      <c r="G228" s="33" t="s">
        <v>769</v>
      </c>
      <c r="H228" s="52"/>
      <c r="I228" s="33" t="s">
        <v>769</v>
      </c>
      <c r="J228" s="52"/>
      <c r="K228" s="52"/>
      <c r="L228" s="33" t="s">
        <v>769</v>
      </c>
      <c r="M228" s="33"/>
      <c r="N228" s="52"/>
      <c r="O228" s="34"/>
    </row>
    <row r="229" spans="1:15" s="35" customFormat="1" ht="40.5" customHeight="1" x14ac:dyDescent="0.2">
      <c r="A229" s="74" t="s">
        <v>876</v>
      </c>
      <c r="B229" s="73" t="s">
        <v>580</v>
      </c>
      <c r="C229" s="73" t="s">
        <v>2631</v>
      </c>
      <c r="D229" s="77">
        <v>515.5</v>
      </c>
      <c r="E229" s="75">
        <v>5853</v>
      </c>
      <c r="F229" s="49"/>
      <c r="G229" s="33" t="s">
        <v>769</v>
      </c>
      <c r="H229" s="52"/>
      <c r="I229" s="33" t="s">
        <v>769</v>
      </c>
      <c r="J229" s="52"/>
      <c r="K229" s="52"/>
      <c r="L229" s="33" t="s">
        <v>769</v>
      </c>
      <c r="M229" s="33"/>
      <c r="N229" s="52"/>
      <c r="O229" s="34"/>
    </row>
    <row r="230" spans="1:15" s="35" customFormat="1" ht="52.5" customHeight="1" x14ac:dyDescent="0.2">
      <c r="A230" s="74" t="s">
        <v>877</v>
      </c>
      <c r="B230" s="73" t="s">
        <v>581</v>
      </c>
      <c r="C230" s="73" t="s">
        <v>2632</v>
      </c>
      <c r="D230" s="77">
        <v>1920</v>
      </c>
      <c r="E230" s="75">
        <v>5854</v>
      </c>
      <c r="F230" s="49"/>
      <c r="G230" s="33" t="s">
        <v>769</v>
      </c>
      <c r="H230" s="52"/>
      <c r="I230" s="33" t="s">
        <v>769</v>
      </c>
      <c r="J230" s="52"/>
      <c r="K230" s="52"/>
      <c r="L230" s="33" t="s">
        <v>769</v>
      </c>
      <c r="M230" s="33"/>
      <c r="N230" s="52"/>
      <c r="O230" s="34"/>
    </row>
    <row r="231" spans="1:15" s="35" customFormat="1" ht="52.5" customHeight="1" x14ac:dyDescent="0.2">
      <c r="A231" s="74" t="s">
        <v>878</v>
      </c>
      <c r="B231" s="73" t="s">
        <v>201</v>
      </c>
      <c r="C231" s="73" t="s">
        <v>2633</v>
      </c>
      <c r="D231" s="77">
        <v>425.72</v>
      </c>
      <c r="E231" s="75">
        <v>5855</v>
      </c>
      <c r="F231" s="49"/>
      <c r="G231" s="33" t="s">
        <v>769</v>
      </c>
      <c r="H231" s="52"/>
      <c r="I231" s="33" t="s">
        <v>769</v>
      </c>
      <c r="J231" s="52"/>
      <c r="K231" s="52"/>
      <c r="L231" s="33"/>
      <c r="M231" s="33" t="s">
        <v>769</v>
      </c>
      <c r="N231" s="52"/>
      <c r="O231" s="34"/>
    </row>
    <row r="232" spans="1:15" s="35" customFormat="1" ht="45.75" customHeight="1" x14ac:dyDescent="0.2">
      <c r="A232" s="769" t="s">
        <v>879</v>
      </c>
      <c r="B232" s="73" t="s">
        <v>441</v>
      </c>
      <c r="C232" s="776" t="s">
        <v>2634</v>
      </c>
      <c r="D232" s="77">
        <v>211.86</v>
      </c>
      <c r="E232" s="75">
        <v>5856</v>
      </c>
      <c r="F232" s="49"/>
      <c r="G232" s="33" t="s">
        <v>769</v>
      </c>
      <c r="H232" s="52"/>
      <c r="I232" s="33" t="s">
        <v>769</v>
      </c>
      <c r="J232" s="52"/>
      <c r="K232" s="52"/>
      <c r="L232" s="33"/>
      <c r="M232" s="33" t="s">
        <v>769</v>
      </c>
      <c r="N232" s="52"/>
      <c r="O232" s="34"/>
    </row>
    <row r="233" spans="1:15" s="35" customFormat="1" ht="45.75" customHeight="1" x14ac:dyDescent="0.2">
      <c r="A233" s="769"/>
      <c r="B233" s="73" t="s">
        <v>443</v>
      </c>
      <c r="C233" s="776"/>
      <c r="D233" s="77">
        <v>211.86</v>
      </c>
      <c r="E233" s="75">
        <v>5857</v>
      </c>
      <c r="F233" s="49"/>
      <c r="G233" s="33" t="s">
        <v>769</v>
      </c>
      <c r="H233" s="52"/>
      <c r="I233" s="33" t="s">
        <v>769</v>
      </c>
      <c r="J233" s="52"/>
      <c r="K233" s="52"/>
      <c r="L233" s="33"/>
      <c r="M233" s="33" t="s">
        <v>769</v>
      </c>
      <c r="N233" s="52"/>
      <c r="O233" s="34"/>
    </row>
    <row r="234" spans="1:15" s="35" customFormat="1" ht="48.75" customHeight="1" x14ac:dyDescent="0.2">
      <c r="A234" s="769" t="s">
        <v>880</v>
      </c>
      <c r="B234" s="73" t="s">
        <v>441</v>
      </c>
      <c r="C234" s="776" t="s">
        <v>2635</v>
      </c>
      <c r="D234" s="77">
        <v>264.42</v>
      </c>
      <c r="E234" s="75">
        <v>5859</v>
      </c>
      <c r="F234" s="49"/>
      <c r="G234" s="33" t="s">
        <v>769</v>
      </c>
      <c r="H234" s="52"/>
      <c r="I234" s="33" t="s">
        <v>769</v>
      </c>
      <c r="J234" s="52"/>
      <c r="K234" s="52"/>
      <c r="L234" s="33"/>
      <c r="M234" s="33" t="s">
        <v>769</v>
      </c>
      <c r="N234" s="52"/>
      <c r="O234" s="34"/>
    </row>
    <row r="235" spans="1:15" s="35" customFormat="1" ht="48.75" customHeight="1" x14ac:dyDescent="0.2">
      <c r="A235" s="769"/>
      <c r="B235" s="73" t="s">
        <v>443</v>
      </c>
      <c r="C235" s="776"/>
      <c r="D235" s="77">
        <v>264.42</v>
      </c>
      <c r="E235" s="75">
        <v>5860</v>
      </c>
      <c r="F235" s="49"/>
      <c r="G235" s="33" t="s">
        <v>769</v>
      </c>
      <c r="H235" s="52"/>
      <c r="I235" s="33" t="s">
        <v>769</v>
      </c>
      <c r="J235" s="52"/>
      <c r="K235" s="52"/>
      <c r="L235" s="33" t="s">
        <v>769</v>
      </c>
      <c r="M235" s="33"/>
      <c r="N235" s="52"/>
      <c r="O235" s="34"/>
    </row>
    <row r="236" spans="1:15" s="35" customFormat="1" ht="47.25" customHeight="1" x14ac:dyDescent="0.2">
      <c r="A236" s="74" t="s">
        <v>881</v>
      </c>
      <c r="B236" s="73" t="s">
        <v>582</v>
      </c>
      <c r="C236" s="73" t="s">
        <v>2636</v>
      </c>
      <c r="D236" s="77">
        <v>14400</v>
      </c>
      <c r="E236" s="75">
        <v>5858</v>
      </c>
      <c r="F236" s="49"/>
      <c r="G236" s="33" t="s">
        <v>769</v>
      </c>
      <c r="H236" s="52"/>
      <c r="I236" s="33" t="s">
        <v>769</v>
      </c>
      <c r="J236" s="52"/>
      <c r="K236" s="52"/>
      <c r="L236" s="33" t="s">
        <v>769</v>
      </c>
      <c r="M236" s="33"/>
      <c r="N236" s="52"/>
      <c r="O236" s="34"/>
    </row>
    <row r="237" spans="1:15" s="35" customFormat="1" ht="72.75" customHeight="1" x14ac:dyDescent="0.2">
      <c r="A237" s="769" t="s">
        <v>882</v>
      </c>
      <c r="B237" s="73" t="s">
        <v>2528</v>
      </c>
      <c r="C237" s="776" t="s">
        <v>2637</v>
      </c>
      <c r="D237" s="77">
        <v>7800</v>
      </c>
      <c r="E237" s="75" t="s">
        <v>650</v>
      </c>
      <c r="F237" s="49"/>
      <c r="G237" s="33" t="s">
        <v>769</v>
      </c>
      <c r="H237" s="52"/>
      <c r="I237" s="33" t="s">
        <v>769</v>
      </c>
      <c r="J237" s="52"/>
      <c r="K237" s="52"/>
      <c r="L237" s="33" t="s">
        <v>769</v>
      </c>
      <c r="M237" s="33"/>
      <c r="N237" s="52"/>
      <c r="O237" s="34"/>
    </row>
    <row r="238" spans="1:15" s="35" customFormat="1" ht="60" customHeight="1" x14ac:dyDescent="0.2">
      <c r="A238" s="769"/>
      <c r="B238" s="73" t="s">
        <v>583</v>
      </c>
      <c r="C238" s="776"/>
      <c r="D238" s="77">
        <v>15600</v>
      </c>
      <c r="E238" s="75" t="s">
        <v>651</v>
      </c>
      <c r="F238" s="49"/>
      <c r="G238" s="33" t="s">
        <v>769</v>
      </c>
      <c r="H238" s="52"/>
      <c r="I238" s="33" t="s">
        <v>769</v>
      </c>
      <c r="J238" s="52"/>
      <c r="K238" s="52"/>
      <c r="L238" s="33"/>
      <c r="M238" s="33" t="s">
        <v>769</v>
      </c>
      <c r="N238" s="52"/>
      <c r="O238" s="34"/>
    </row>
    <row r="239" spans="1:15" s="35" customFormat="1" ht="39.75" customHeight="1" x14ac:dyDescent="0.2">
      <c r="A239" s="769" t="s">
        <v>883</v>
      </c>
      <c r="B239" s="73" t="s">
        <v>584</v>
      </c>
      <c r="C239" s="776" t="s">
        <v>2638</v>
      </c>
      <c r="D239" s="77">
        <v>1400</v>
      </c>
      <c r="E239" s="75">
        <v>5861</v>
      </c>
      <c r="F239" s="49"/>
      <c r="G239" s="33" t="s">
        <v>769</v>
      </c>
      <c r="H239" s="52"/>
      <c r="I239" s="33" t="s">
        <v>769</v>
      </c>
      <c r="J239" s="52"/>
      <c r="K239" s="52"/>
      <c r="L239" s="33"/>
      <c r="M239" s="33" t="s">
        <v>769</v>
      </c>
      <c r="N239" s="52"/>
      <c r="O239" s="34"/>
    </row>
    <row r="240" spans="1:15" s="35" customFormat="1" ht="39.75" customHeight="1" x14ac:dyDescent="0.2">
      <c r="A240" s="769"/>
      <c r="B240" s="73" t="s">
        <v>585</v>
      </c>
      <c r="C240" s="776"/>
      <c r="D240" s="77">
        <v>325</v>
      </c>
      <c r="E240" s="75">
        <v>5862</v>
      </c>
      <c r="F240" s="49"/>
      <c r="G240" s="33" t="s">
        <v>769</v>
      </c>
      <c r="H240" s="52"/>
      <c r="I240" s="33" t="s">
        <v>769</v>
      </c>
      <c r="J240" s="52"/>
      <c r="K240" s="52"/>
      <c r="L240" s="33"/>
      <c r="M240" s="33" t="s">
        <v>769</v>
      </c>
      <c r="N240" s="52"/>
      <c r="O240" s="34"/>
    </row>
    <row r="241" spans="1:15" s="35" customFormat="1" ht="27.75" customHeight="1" x14ac:dyDescent="0.2">
      <c r="A241" s="769" t="s">
        <v>884</v>
      </c>
      <c r="B241" s="73" t="s">
        <v>504</v>
      </c>
      <c r="C241" s="776" t="s">
        <v>2639</v>
      </c>
      <c r="D241" s="77">
        <v>1717</v>
      </c>
      <c r="E241" s="75">
        <v>5865</v>
      </c>
      <c r="F241" s="49"/>
      <c r="G241" s="33" t="s">
        <v>769</v>
      </c>
      <c r="H241" s="52"/>
      <c r="I241" s="33" t="s">
        <v>769</v>
      </c>
      <c r="J241" s="52"/>
      <c r="K241" s="52"/>
      <c r="L241" s="33" t="s">
        <v>769</v>
      </c>
      <c r="M241" s="33"/>
      <c r="N241" s="52"/>
      <c r="O241" s="34"/>
    </row>
    <row r="242" spans="1:15" s="35" customFormat="1" ht="27.75" customHeight="1" x14ac:dyDescent="0.2">
      <c r="A242" s="769"/>
      <c r="B242" s="73" t="s">
        <v>494</v>
      </c>
      <c r="C242" s="776"/>
      <c r="D242" s="77">
        <v>1000</v>
      </c>
      <c r="E242" s="75">
        <v>5866</v>
      </c>
      <c r="F242" s="49"/>
      <c r="G242" s="33" t="s">
        <v>769</v>
      </c>
      <c r="H242" s="52"/>
      <c r="I242" s="33" t="s">
        <v>769</v>
      </c>
      <c r="J242" s="52"/>
      <c r="K242" s="52"/>
      <c r="L242" s="33" t="s">
        <v>769</v>
      </c>
      <c r="M242" s="33"/>
      <c r="N242" s="52"/>
      <c r="O242" s="34"/>
    </row>
    <row r="243" spans="1:15" s="35" customFormat="1" ht="27.75" customHeight="1" x14ac:dyDescent="0.2">
      <c r="A243" s="769"/>
      <c r="B243" s="73" t="s">
        <v>490</v>
      </c>
      <c r="C243" s="776"/>
      <c r="D243" s="77">
        <v>3100</v>
      </c>
      <c r="E243" s="75">
        <v>5867</v>
      </c>
      <c r="F243" s="49"/>
      <c r="G243" s="33" t="s">
        <v>769</v>
      </c>
      <c r="H243" s="52"/>
      <c r="I243" s="33" t="s">
        <v>769</v>
      </c>
      <c r="J243" s="52"/>
      <c r="K243" s="52"/>
      <c r="L243" s="33" t="s">
        <v>769</v>
      </c>
      <c r="M243" s="33"/>
      <c r="N243" s="52"/>
      <c r="O243" s="34"/>
    </row>
    <row r="244" spans="1:15" s="35" customFormat="1" ht="27.75" customHeight="1" x14ac:dyDescent="0.2">
      <c r="A244" s="769"/>
      <c r="B244" s="73" t="s">
        <v>527</v>
      </c>
      <c r="C244" s="776"/>
      <c r="D244" s="77">
        <v>340</v>
      </c>
      <c r="E244" s="75">
        <v>5868</v>
      </c>
      <c r="F244" s="49"/>
      <c r="G244" s="33" t="s">
        <v>769</v>
      </c>
      <c r="H244" s="52"/>
      <c r="I244" s="33" t="s">
        <v>769</v>
      </c>
      <c r="J244" s="52"/>
      <c r="K244" s="52"/>
      <c r="L244" s="33"/>
      <c r="M244" s="33" t="s">
        <v>769</v>
      </c>
      <c r="N244" s="52"/>
      <c r="O244" s="34"/>
    </row>
    <row r="245" spans="1:15" s="35" customFormat="1" ht="27.75" customHeight="1" x14ac:dyDescent="0.2">
      <c r="A245" s="769"/>
      <c r="B245" s="73" t="s">
        <v>525</v>
      </c>
      <c r="C245" s="776"/>
      <c r="D245" s="77">
        <v>340</v>
      </c>
      <c r="E245" s="75">
        <v>5869</v>
      </c>
      <c r="F245" s="49"/>
      <c r="G245" s="33" t="s">
        <v>769</v>
      </c>
      <c r="H245" s="52"/>
      <c r="I245" s="33" t="s">
        <v>769</v>
      </c>
      <c r="J245" s="52"/>
      <c r="K245" s="52"/>
      <c r="L245" s="33"/>
      <c r="M245" s="33" t="s">
        <v>769</v>
      </c>
      <c r="N245" s="52"/>
      <c r="O245" s="34"/>
    </row>
    <row r="246" spans="1:15" s="35" customFormat="1" ht="27.75" customHeight="1" x14ac:dyDescent="0.2">
      <c r="A246" s="769"/>
      <c r="B246" s="73" t="s">
        <v>523</v>
      </c>
      <c r="C246" s="776"/>
      <c r="D246" s="77">
        <v>400</v>
      </c>
      <c r="E246" s="75">
        <v>5870</v>
      </c>
      <c r="F246" s="49"/>
      <c r="G246" s="33" t="s">
        <v>769</v>
      </c>
      <c r="H246" s="52"/>
      <c r="I246" s="33" t="s">
        <v>769</v>
      </c>
      <c r="J246" s="52"/>
      <c r="K246" s="52"/>
      <c r="L246" s="33"/>
      <c r="M246" s="33" t="s">
        <v>769</v>
      </c>
      <c r="N246" s="52"/>
      <c r="O246" s="34"/>
    </row>
    <row r="247" spans="1:15" s="35" customFormat="1" ht="27.75" customHeight="1" x14ac:dyDescent="0.2">
      <c r="A247" s="769"/>
      <c r="B247" s="73" t="s">
        <v>518</v>
      </c>
      <c r="C247" s="776"/>
      <c r="D247" s="77">
        <v>4097</v>
      </c>
      <c r="E247" s="75">
        <v>5871</v>
      </c>
      <c r="F247" s="49"/>
      <c r="G247" s="33" t="s">
        <v>769</v>
      </c>
      <c r="H247" s="52"/>
      <c r="I247" s="33" t="s">
        <v>769</v>
      </c>
      <c r="J247" s="52"/>
      <c r="K247" s="52"/>
      <c r="L247" s="33"/>
      <c r="M247" s="33" t="s">
        <v>769</v>
      </c>
      <c r="N247" s="52"/>
      <c r="O247" s="34"/>
    </row>
    <row r="248" spans="1:15" s="35" customFormat="1" ht="27.75" customHeight="1" x14ac:dyDescent="0.2">
      <c r="A248" s="769"/>
      <c r="B248" s="73" t="s">
        <v>510</v>
      </c>
      <c r="C248" s="776"/>
      <c r="D248" s="77">
        <v>345</v>
      </c>
      <c r="E248" s="75">
        <v>5873</v>
      </c>
      <c r="F248" s="49"/>
      <c r="G248" s="33" t="s">
        <v>769</v>
      </c>
      <c r="H248" s="52"/>
      <c r="I248" s="33" t="s">
        <v>769</v>
      </c>
      <c r="J248" s="52"/>
      <c r="K248" s="52"/>
      <c r="L248" s="33" t="s">
        <v>769</v>
      </c>
      <c r="M248" s="33"/>
      <c r="N248" s="52"/>
      <c r="O248" s="34"/>
    </row>
    <row r="249" spans="1:15" s="35" customFormat="1" ht="27.75" customHeight="1" x14ac:dyDescent="0.2">
      <c r="A249" s="769"/>
      <c r="B249" s="73" t="s">
        <v>517</v>
      </c>
      <c r="C249" s="776"/>
      <c r="D249" s="77">
        <v>4097</v>
      </c>
      <c r="E249" s="75">
        <v>5874</v>
      </c>
      <c r="F249" s="49"/>
      <c r="G249" s="33" t="s">
        <v>769</v>
      </c>
      <c r="H249" s="52"/>
      <c r="I249" s="33" t="s">
        <v>769</v>
      </c>
      <c r="J249" s="52"/>
      <c r="K249" s="52"/>
      <c r="L249" s="33" t="s">
        <v>769</v>
      </c>
      <c r="M249" s="33"/>
      <c r="N249" s="52"/>
      <c r="O249" s="34"/>
    </row>
    <row r="250" spans="1:15" s="35" customFormat="1" ht="40.5" customHeight="1" x14ac:dyDescent="0.2">
      <c r="A250" s="74" t="s">
        <v>885</v>
      </c>
      <c r="B250" s="73" t="s">
        <v>174</v>
      </c>
      <c r="C250" s="73" t="s">
        <v>1598</v>
      </c>
      <c r="D250" s="77">
        <f>405+144</f>
        <v>549</v>
      </c>
      <c r="E250" s="75">
        <v>5875</v>
      </c>
      <c r="F250" s="49"/>
      <c r="G250" s="33" t="s">
        <v>769</v>
      </c>
      <c r="H250" s="52"/>
      <c r="I250" s="33" t="s">
        <v>769</v>
      </c>
      <c r="J250" s="52"/>
      <c r="K250" s="52"/>
      <c r="L250" s="33" t="s">
        <v>769</v>
      </c>
      <c r="M250" s="33"/>
      <c r="N250" s="52"/>
      <c r="O250" s="34"/>
    </row>
    <row r="251" spans="1:15" s="35" customFormat="1" ht="40.5" customHeight="1" x14ac:dyDescent="0.2">
      <c r="A251" s="769" t="s">
        <v>886</v>
      </c>
      <c r="B251" s="73" t="s">
        <v>134</v>
      </c>
      <c r="C251" s="776" t="s">
        <v>2640</v>
      </c>
      <c r="D251" s="77">
        <v>1490</v>
      </c>
      <c r="E251" s="75">
        <v>5876</v>
      </c>
      <c r="F251" s="49"/>
      <c r="G251" s="33" t="s">
        <v>769</v>
      </c>
      <c r="H251" s="52"/>
      <c r="I251" s="33" t="s">
        <v>769</v>
      </c>
      <c r="J251" s="52"/>
      <c r="K251" s="52"/>
      <c r="L251" s="33" t="s">
        <v>769</v>
      </c>
      <c r="M251" s="33"/>
      <c r="N251" s="52"/>
      <c r="O251" s="34"/>
    </row>
    <row r="252" spans="1:15" s="35" customFormat="1" ht="40.5" customHeight="1" x14ac:dyDescent="0.2">
      <c r="A252" s="769"/>
      <c r="B252" s="73" t="s">
        <v>586</v>
      </c>
      <c r="C252" s="776"/>
      <c r="D252" s="77">
        <v>600</v>
      </c>
      <c r="E252" s="75">
        <v>5877</v>
      </c>
      <c r="F252" s="49"/>
      <c r="G252" s="33" t="s">
        <v>769</v>
      </c>
      <c r="H252" s="52"/>
      <c r="I252" s="33" t="s">
        <v>769</v>
      </c>
      <c r="J252" s="52"/>
      <c r="K252" s="52"/>
      <c r="L252" s="33" t="s">
        <v>769</v>
      </c>
      <c r="M252" s="33"/>
      <c r="N252" s="52"/>
      <c r="O252" s="34"/>
    </row>
    <row r="253" spans="1:15" s="35" customFormat="1" ht="40.5" customHeight="1" x14ac:dyDescent="0.2">
      <c r="A253" s="769"/>
      <c r="B253" s="73" t="s">
        <v>587</v>
      </c>
      <c r="C253" s="776"/>
      <c r="D253" s="77">
        <v>16.5</v>
      </c>
      <c r="E253" s="75">
        <v>5878</v>
      </c>
      <c r="F253" s="49"/>
      <c r="G253" s="33" t="s">
        <v>769</v>
      </c>
      <c r="H253" s="52"/>
      <c r="I253" s="33" t="s">
        <v>769</v>
      </c>
      <c r="J253" s="52"/>
      <c r="K253" s="52"/>
      <c r="L253" s="33" t="s">
        <v>769</v>
      </c>
      <c r="M253" s="33"/>
      <c r="N253" s="52"/>
      <c r="O253" s="34"/>
    </row>
    <row r="254" spans="1:15" s="35" customFormat="1" ht="40.5" customHeight="1" x14ac:dyDescent="0.2">
      <c r="A254" s="769"/>
      <c r="B254" s="73" t="s">
        <v>588</v>
      </c>
      <c r="C254" s="776"/>
      <c r="D254" s="77">
        <v>741</v>
      </c>
      <c r="E254" s="75">
        <v>5879</v>
      </c>
      <c r="F254" s="49"/>
      <c r="G254" s="33" t="s">
        <v>769</v>
      </c>
      <c r="H254" s="52"/>
      <c r="I254" s="33" t="s">
        <v>769</v>
      </c>
      <c r="J254" s="52"/>
      <c r="K254" s="52"/>
      <c r="L254" s="33" t="s">
        <v>769</v>
      </c>
      <c r="M254" s="33"/>
      <c r="N254" s="52"/>
      <c r="O254" s="34"/>
    </row>
    <row r="255" spans="1:15" s="35" customFormat="1" ht="40.5" customHeight="1" x14ac:dyDescent="0.2">
      <c r="A255" s="74" t="s">
        <v>887</v>
      </c>
      <c r="B255" s="73" t="s">
        <v>2529</v>
      </c>
      <c r="C255" s="73" t="s">
        <v>2641</v>
      </c>
      <c r="D255" s="77">
        <v>197.8</v>
      </c>
      <c r="E255" s="75">
        <v>5880</v>
      </c>
      <c r="F255" s="49"/>
      <c r="G255" s="33" t="s">
        <v>769</v>
      </c>
      <c r="H255" s="52"/>
      <c r="I255" s="33" t="s">
        <v>769</v>
      </c>
      <c r="J255" s="52"/>
      <c r="K255" s="52"/>
      <c r="L255" s="33" t="s">
        <v>769</v>
      </c>
      <c r="M255" s="33"/>
      <c r="N255" s="52"/>
      <c r="O255" s="34"/>
    </row>
    <row r="256" spans="1:15" s="35" customFormat="1" ht="40.5" customHeight="1" x14ac:dyDescent="0.2">
      <c r="A256" s="74" t="s">
        <v>888</v>
      </c>
      <c r="B256" s="73" t="s">
        <v>220</v>
      </c>
      <c r="C256" s="73" t="s">
        <v>2642</v>
      </c>
      <c r="D256" s="77">
        <v>8400</v>
      </c>
      <c r="E256" s="75">
        <v>5881</v>
      </c>
      <c r="F256" s="49"/>
      <c r="G256" s="33" t="s">
        <v>769</v>
      </c>
      <c r="H256" s="52"/>
      <c r="I256" s="33" t="s">
        <v>769</v>
      </c>
      <c r="J256" s="52"/>
      <c r="K256" s="52"/>
      <c r="L256" s="33" t="s">
        <v>769</v>
      </c>
      <c r="M256" s="33"/>
      <c r="N256" s="52"/>
      <c r="O256" s="34"/>
    </row>
    <row r="257" spans="1:15" s="35" customFormat="1" ht="40.5" customHeight="1" x14ac:dyDescent="0.2">
      <c r="A257" s="59" t="s">
        <v>889</v>
      </c>
      <c r="B257" s="52" t="s">
        <v>170</v>
      </c>
      <c r="C257" s="52" t="s">
        <v>2643</v>
      </c>
      <c r="D257" s="77">
        <v>5080.5</v>
      </c>
      <c r="E257" s="19">
        <v>5882</v>
      </c>
      <c r="F257" s="49"/>
      <c r="G257" s="33" t="s">
        <v>769</v>
      </c>
      <c r="H257" s="52"/>
      <c r="I257" s="33" t="s">
        <v>769</v>
      </c>
      <c r="J257" s="52"/>
      <c r="K257" s="52"/>
      <c r="L257" s="33"/>
      <c r="M257" s="33" t="s">
        <v>769</v>
      </c>
      <c r="N257" s="52"/>
      <c r="O257" s="34"/>
    </row>
    <row r="258" spans="1:15" s="35" customFormat="1" ht="40.5" customHeight="1" x14ac:dyDescent="0.2">
      <c r="A258" s="59" t="s">
        <v>890</v>
      </c>
      <c r="B258" s="52" t="s">
        <v>589</v>
      </c>
      <c r="C258" s="52" t="s">
        <v>2644</v>
      </c>
      <c r="D258" s="77">
        <v>565</v>
      </c>
      <c r="E258" s="19">
        <v>5884</v>
      </c>
      <c r="F258" s="49"/>
      <c r="G258" s="33" t="s">
        <v>769</v>
      </c>
      <c r="H258" s="52"/>
      <c r="I258" s="33" t="s">
        <v>769</v>
      </c>
      <c r="J258" s="52"/>
      <c r="K258" s="52"/>
      <c r="L258" s="33"/>
      <c r="M258" s="33" t="s">
        <v>769</v>
      </c>
      <c r="N258" s="52"/>
      <c r="O258" s="34"/>
    </row>
    <row r="259" spans="1:15" s="35" customFormat="1" ht="40.5" customHeight="1" x14ac:dyDescent="0.2">
      <c r="A259" s="59" t="s">
        <v>891</v>
      </c>
      <c r="B259" s="52" t="s">
        <v>590</v>
      </c>
      <c r="C259" s="52" t="s">
        <v>1590</v>
      </c>
      <c r="D259" s="77">
        <v>253</v>
      </c>
      <c r="E259" s="19">
        <v>5885</v>
      </c>
      <c r="F259" s="49"/>
      <c r="G259" s="33" t="s">
        <v>769</v>
      </c>
      <c r="H259" s="52"/>
      <c r="I259" s="33" t="s">
        <v>769</v>
      </c>
      <c r="J259" s="52"/>
      <c r="K259" s="52"/>
      <c r="L259" s="33"/>
      <c r="M259" s="33" t="s">
        <v>769</v>
      </c>
      <c r="N259" s="52"/>
      <c r="O259" s="34"/>
    </row>
    <row r="260" spans="1:15" s="35" customFormat="1" ht="36.75" customHeight="1" x14ac:dyDescent="0.2">
      <c r="A260" s="768" t="s">
        <v>892</v>
      </c>
      <c r="B260" s="52" t="s">
        <v>591</v>
      </c>
      <c r="C260" s="765" t="s">
        <v>2645</v>
      </c>
      <c r="D260" s="77">
        <v>2212.6999999999998</v>
      </c>
      <c r="E260" s="19">
        <v>5863</v>
      </c>
      <c r="F260" s="49"/>
      <c r="G260" s="33" t="s">
        <v>769</v>
      </c>
      <c r="H260" s="52"/>
      <c r="I260" s="33" t="s">
        <v>769</v>
      </c>
      <c r="J260" s="52"/>
      <c r="K260" s="52"/>
      <c r="L260" s="33"/>
      <c r="M260" s="33" t="s">
        <v>769</v>
      </c>
      <c r="N260" s="52"/>
      <c r="O260" s="34"/>
    </row>
    <row r="261" spans="1:15" s="35" customFormat="1" ht="36.75" customHeight="1" x14ac:dyDescent="0.2">
      <c r="A261" s="768"/>
      <c r="B261" s="52" t="s">
        <v>592</v>
      </c>
      <c r="C261" s="765"/>
      <c r="D261" s="77">
        <v>5813.85</v>
      </c>
      <c r="E261" s="19">
        <v>5864</v>
      </c>
      <c r="F261" s="49"/>
      <c r="G261" s="33" t="s">
        <v>769</v>
      </c>
      <c r="H261" s="52"/>
      <c r="I261" s="33" t="s">
        <v>769</v>
      </c>
      <c r="J261" s="52"/>
      <c r="K261" s="52"/>
      <c r="L261" s="33"/>
      <c r="M261" s="33" t="s">
        <v>769</v>
      </c>
      <c r="N261" s="52"/>
      <c r="O261" s="34"/>
    </row>
    <row r="262" spans="1:15" s="35" customFormat="1" ht="36.75" customHeight="1" x14ac:dyDescent="0.2">
      <c r="A262" s="768"/>
      <c r="B262" s="52" t="s">
        <v>591</v>
      </c>
      <c r="C262" s="765"/>
      <c r="D262" s="77">
        <v>217.74</v>
      </c>
      <c r="E262" s="19">
        <v>5890</v>
      </c>
      <c r="F262" s="49"/>
      <c r="G262" s="33" t="s">
        <v>769</v>
      </c>
      <c r="H262" s="52"/>
      <c r="I262" s="33" t="s">
        <v>769</v>
      </c>
      <c r="J262" s="52"/>
      <c r="K262" s="52"/>
      <c r="L262" s="33"/>
      <c r="M262" s="33" t="s">
        <v>769</v>
      </c>
      <c r="N262" s="52"/>
      <c r="O262" s="34"/>
    </row>
    <row r="263" spans="1:15" s="35" customFormat="1" ht="36.75" customHeight="1" x14ac:dyDescent="0.2">
      <c r="A263" s="768"/>
      <c r="B263" s="52" t="s">
        <v>592</v>
      </c>
      <c r="C263" s="765"/>
      <c r="D263" s="77">
        <v>118.8</v>
      </c>
      <c r="E263" s="19">
        <v>5891</v>
      </c>
      <c r="F263" s="49"/>
      <c r="G263" s="33" t="s">
        <v>769</v>
      </c>
      <c r="H263" s="52"/>
      <c r="I263" s="33" t="s">
        <v>769</v>
      </c>
      <c r="J263" s="52"/>
      <c r="K263" s="52"/>
      <c r="L263" s="33"/>
      <c r="M263" s="33" t="s">
        <v>769</v>
      </c>
      <c r="N263" s="52"/>
      <c r="O263" s="34"/>
    </row>
    <row r="264" spans="1:15" s="35" customFormat="1" ht="36.75" customHeight="1" x14ac:dyDescent="0.2">
      <c r="A264" s="59" t="s">
        <v>893</v>
      </c>
      <c r="B264" s="52" t="s">
        <v>639</v>
      </c>
      <c r="C264" s="52" t="s">
        <v>2602</v>
      </c>
      <c r="D264" s="77">
        <v>415.5</v>
      </c>
      <c r="E264" s="19">
        <v>5886</v>
      </c>
      <c r="F264" s="49"/>
      <c r="G264" s="33" t="s">
        <v>769</v>
      </c>
      <c r="H264" s="52"/>
      <c r="I264" s="33" t="s">
        <v>769</v>
      </c>
      <c r="J264" s="52"/>
      <c r="K264" s="52"/>
      <c r="L264" s="33" t="s">
        <v>769</v>
      </c>
      <c r="M264" s="33"/>
      <c r="N264" s="52"/>
      <c r="O264" s="34"/>
    </row>
    <row r="265" spans="1:15" s="35" customFormat="1" ht="36.75" customHeight="1" x14ac:dyDescent="0.2">
      <c r="A265" s="768" t="s">
        <v>894</v>
      </c>
      <c r="B265" s="52" t="s">
        <v>226</v>
      </c>
      <c r="C265" s="765" t="s">
        <v>2623</v>
      </c>
      <c r="D265" s="77">
        <v>76.72</v>
      </c>
      <c r="E265" s="19">
        <v>5888</v>
      </c>
      <c r="F265" s="49"/>
      <c r="G265" s="33" t="s">
        <v>769</v>
      </c>
      <c r="H265" s="52"/>
      <c r="I265" s="33" t="s">
        <v>769</v>
      </c>
      <c r="J265" s="52"/>
      <c r="K265" s="52"/>
      <c r="L265" s="33" t="s">
        <v>769</v>
      </c>
      <c r="M265" s="33"/>
      <c r="N265" s="52"/>
      <c r="O265" s="34"/>
    </row>
    <row r="266" spans="1:15" s="35" customFormat="1" ht="36.75" customHeight="1" x14ac:dyDescent="0.2">
      <c r="A266" s="768"/>
      <c r="B266" s="52" t="s">
        <v>562</v>
      </c>
      <c r="C266" s="765"/>
      <c r="D266" s="77">
        <v>260</v>
      </c>
      <c r="E266" s="19">
        <v>5887</v>
      </c>
      <c r="F266" s="49"/>
      <c r="G266" s="33" t="s">
        <v>769</v>
      </c>
      <c r="H266" s="52"/>
      <c r="I266" s="33" t="s">
        <v>769</v>
      </c>
      <c r="J266" s="52"/>
      <c r="K266" s="52"/>
      <c r="L266" s="33" t="s">
        <v>769</v>
      </c>
      <c r="M266" s="33"/>
      <c r="N266" s="52"/>
      <c r="O266" s="34"/>
    </row>
    <row r="267" spans="1:15" s="35" customFormat="1" ht="36.75" customHeight="1" x14ac:dyDescent="0.2">
      <c r="A267" s="59" t="s">
        <v>895</v>
      </c>
      <c r="B267" s="52" t="s">
        <v>550</v>
      </c>
      <c r="C267" s="52" t="s">
        <v>2592</v>
      </c>
      <c r="D267" s="77">
        <v>101.2</v>
      </c>
      <c r="E267" s="19">
        <v>5889</v>
      </c>
      <c r="F267" s="49"/>
      <c r="G267" s="33" t="s">
        <v>769</v>
      </c>
      <c r="H267" s="52"/>
      <c r="I267" s="33" t="s">
        <v>769</v>
      </c>
      <c r="J267" s="52"/>
      <c r="K267" s="52"/>
      <c r="L267" s="33" t="s">
        <v>769</v>
      </c>
      <c r="M267" s="33"/>
      <c r="N267" s="52"/>
      <c r="O267" s="34"/>
    </row>
    <row r="268" spans="1:15" s="35" customFormat="1" ht="31.5" x14ac:dyDescent="0.2">
      <c r="A268" s="59" t="s">
        <v>896</v>
      </c>
      <c r="B268" s="52" t="s">
        <v>442</v>
      </c>
      <c r="C268" s="52" t="s">
        <v>2574</v>
      </c>
      <c r="D268" s="77">
        <v>108.48</v>
      </c>
      <c r="E268" s="19">
        <v>5895</v>
      </c>
      <c r="F268" s="49"/>
      <c r="G268" s="33" t="s">
        <v>769</v>
      </c>
      <c r="H268" s="52"/>
      <c r="I268" s="33" t="s">
        <v>769</v>
      </c>
      <c r="J268" s="52"/>
      <c r="K268" s="52"/>
      <c r="L268" s="33" t="s">
        <v>769</v>
      </c>
      <c r="M268" s="33"/>
      <c r="N268" s="52"/>
      <c r="O268" s="34"/>
    </row>
    <row r="269" spans="1:15" s="35" customFormat="1" ht="27.75" customHeight="1" x14ac:dyDescent="0.2">
      <c r="A269" s="768" t="s">
        <v>897</v>
      </c>
      <c r="B269" s="52" t="s">
        <v>593</v>
      </c>
      <c r="C269" s="765" t="s">
        <v>2646</v>
      </c>
      <c r="D269" s="77">
        <v>372.9</v>
      </c>
      <c r="E269" s="19">
        <v>5892</v>
      </c>
      <c r="F269" s="49"/>
      <c r="G269" s="33" t="s">
        <v>769</v>
      </c>
      <c r="H269" s="52"/>
      <c r="I269" s="33" t="s">
        <v>769</v>
      </c>
      <c r="J269" s="52"/>
      <c r="K269" s="52"/>
      <c r="L269" s="33" t="s">
        <v>769</v>
      </c>
      <c r="M269" s="33"/>
      <c r="N269" s="52"/>
      <c r="O269" s="34"/>
    </row>
    <row r="270" spans="1:15" s="35" customFormat="1" ht="27.75" customHeight="1" x14ac:dyDescent="0.2">
      <c r="A270" s="768"/>
      <c r="B270" s="52" t="s">
        <v>594</v>
      </c>
      <c r="C270" s="765"/>
      <c r="D270" s="77">
        <f>47.52+61.08+288</f>
        <v>396.6</v>
      </c>
      <c r="E270" s="19">
        <v>5893</v>
      </c>
      <c r="F270" s="49"/>
      <c r="G270" s="33" t="s">
        <v>769</v>
      </c>
      <c r="H270" s="52"/>
      <c r="I270" s="33" t="s">
        <v>769</v>
      </c>
      <c r="J270" s="52"/>
      <c r="K270" s="52"/>
      <c r="L270" s="33" t="s">
        <v>769</v>
      </c>
      <c r="M270" s="33"/>
      <c r="N270" s="52"/>
      <c r="O270" s="34"/>
    </row>
    <row r="271" spans="1:15" s="35" customFormat="1" ht="27.75" customHeight="1" x14ac:dyDescent="0.2">
      <c r="A271" s="768"/>
      <c r="B271" s="52" t="s">
        <v>595</v>
      </c>
      <c r="C271" s="765"/>
      <c r="D271" s="77">
        <v>131.69999999999999</v>
      </c>
      <c r="E271" s="19">
        <v>5894</v>
      </c>
      <c r="F271" s="49"/>
      <c r="G271" s="33" t="s">
        <v>769</v>
      </c>
      <c r="H271" s="52"/>
      <c r="I271" s="33" t="s">
        <v>769</v>
      </c>
      <c r="J271" s="52"/>
      <c r="K271" s="52"/>
      <c r="L271" s="33" t="s">
        <v>769</v>
      </c>
      <c r="M271" s="33"/>
      <c r="N271" s="52"/>
      <c r="O271" s="34"/>
    </row>
    <row r="272" spans="1:15" s="35" customFormat="1" ht="27.75" customHeight="1" x14ac:dyDescent="0.2">
      <c r="A272" s="768" t="s">
        <v>898</v>
      </c>
      <c r="B272" s="52" t="s">
        <v>596</v>
      </c>
      <c r="C272" s="765" t="s">
        <v>2647</v>
      </c>
      <c r="D272" s="77">
        <v>205.26</v>
      </c>
      <c r="E272" s="19">
        <v>5898</v>
      </c>
      <c r="F272" s="49"/>
      <c r="G272" s="33" t="s">
        <v>769</v>
      </c>
      <c r="H272" s="52"/>
      <c r="I272" s="33" t="s">
        <v>769</v>
      </c>
      <c r="J272" s="52"/>
      <c r="K272" s="52"/>
      <c r="L272" s="33" t="s">
        <v>769</v>
      </c>
      <c r="M272" s="33"/>
      <c r="N272" s="52"/>
      <c r="O272" s="34"/>
    </row>
    <row r="273" spans="1:15" s="35" customFormat="1" ht="27.75" customHeight="1" x14ac:dyDescent="0.2">
      <c r="A273" s="768"/>
      <c r="B273" s="52" t="s">
        <v>597</v>
      </c>
      <c r="C273" s="765"/>
      <c r="D273" s="77">
        <v>348.8</v>
      </c>
      <c r="E273" s="19">
        <v>5899</v>
      </c>
      <c r="F273" s="49"/>
      <c r="G273" s="33" t="s">
        <v>769</v>
      </c>
      <c r="H273" s="52"/>
      <c r="I273" s="33" t="s">
        <v>769</v>
      </c>
      <c r="J273" s="52"/>
      <c r="K273" s="52"/>
      <c r="L273" s="33" t="s">
        <v>769</v>
      </c>
      <c r="M273" s="33"/>
      <c r="N273" s="52"/>
      <c r="O273" s="34"/>
    </row>
    <row r="274" spans="1:15" s="35" customFormat="1" ht="27.75" customHeight="1" x14ac:dyDescent="0.2">
      <c r="A274" s="768"/>
      <c r="B274" s="52" t="s">
        <v>153</v>
      </c>
      <c r="C274" s="765"/>
      <c r="D274" s="77">
        <v>35</v>
      </c>
      <c r="E274" s="19">
        <v>5900</v>
      </c>
      <c r="F274" s="49"/>
      <c r="G274" s="33" t="s">
        <v>769</v>
      </c>
      <c r="H274" s="52"/>
      <c r="I274" s="33" t="s">
        <v>769</v>
      </c>
      <c r="J274" s="52"/>
      <c r="K274" s="52"/>
      <c r="L274" s="33" t="s">
        <v>769</v>
      </c>
      <c r="M274" s="33"/>
      <c r="N274" s="52"/>
      <c r="O274" s="34"/>
    </row>
    <row r="275" spans="1:15" s="35" customFormat="1" ht="27.75" customHeight="1" x14ac:dyDescent="0.2">
      <c r="A275" s="768"/>
      <c r="B275" s="52" t="s">
        <v>123</v>
      </c>
      <c r="C275" s="765"/>
      <c r="D275" s="77">
        <v>160</v>
      </c>
      <c r="E275" s="19">
        <v>5901</v>
      </c>
      <c r="F275" s="49"/>
      <c r="G275" s="33" t="s">
        <v>769</v>
      </c>
      <c r="H275" s="52"/>
      <c r="I275" s="33" t="s">
        <v>769</v>
      </c>
      <c r="J275" s="52"/>
      <c r="K275" s="52"/>
      <c r="L275" s="33" t="s">
        <v>769</v>
      </c>
      <c r="M275" s="33"/>
      <c r="N275" s="52"/>
      <c r="O275" s="34"/>
    </row>
    <row r="276" spans="1:15" s="35" customFormat="1" ht="27.75" customHeight="1" x14ac:dyDescent="0.2">
      <c r="A276" s="768"/>
      <c r="B276" s="52" t="s">
        <v>464</v>
      </c>
      <c r="C276" s="765"/>
      <c r="D276" s="77">
        <v>49.05</v>
      </c>
      <c r="E276" s="19">
        <v>5902</v>
      </c>
      <c r="F276" s="49"/>
      <c r="G276" s="33" t="s">
        <v>769</v>
      </c>
      <c r="H276" s="52"/>
      <c r="I276" s="33" t="s">
        <v>769</v>
      </c>
      <c r="J276" s="52"/>
      <c r="K276" s="52"/>
      <c r="L276" s="33" t="s">
        <v>769</v>
      </c>
      <c r="M276" s="33"/>
      <c r="N276" s="52"/>
      <c r="O276" s="34"/>
    </row>
    <row r="277" spans="1:15" s="35" customFormat="1" ht="54" customHeight="1" x14ac:dyDescent="0.2">
      <c r="A277" s="59" t="s">
        <v>899</v>
      </c>
      <c r="B277" s="52" t="s">
        <v>598</v>
      </c>
      <c r="C277" s="52" t="s">
        <v>2648</v>
      </c>
      <c r="D277" s="77">
        <v>2550</v>
      </c>
      <c r="E277" s="19" t="s">
        <v>652</v>
      </c>
      <c r="F277" s="49"/>
      <c r="G277" s="33" t="s">
        <v>769</v>
      </c>
      <c r="H277" s="52"/>
      <c r="I277" s="33" t="s">
        <v>769</v>
      </c>
      <c r="J277" s="52"/>
      <c r="K277" s="52"/>
      <c r="L277" s="33" t="s">
        <v>769</v>
      </c>
      <c r="M277" s="33"/>
      <c r="N277" s="52"/>
      <c r="O277" s="34"/>
    </row>
    <row r="278" spans="1:15" s="35" customFormat="1" ht="48.75" customHeight="1" x14ac:dyDescent="0.2">
      <c r="A278" s="59" t="s">
        <v>900</v>
      </c>
      <c r="B278" s="52" t="s">
        <v>599</v>
      </c>
      <c r="C278" s="52" t="s">
        <v>2649</v>
      </c>
      <c r="D278" s="77">
        <v>550</v>
      </c>
      <c r="E278" s="19">
        <v>5905</v>
      </c>
      <c r="F278" s="49"/>
      <c r="G278" s="33" t="s">
        <v>769</v>
      </c>
      <c r="H278" s="52"/>
      <c r="I278" s="33" t="s">
        <v>769</v>
      </c>
      <c r="J278" s="52"/>
      <c r="K278" s="52"/>
      <c r="L278" s="33" t="s">
        <v>769</v>
      </c>
      <c r="M278" s="33"/>
      <c r="N278" s="52"/>
      <c r="O278" s="34"/>
    </row>
    <row r="279" spans="1:15" s="35" customFormat="1" ht="47.25" x14ac:dyDescent="0.2">
      <c r="A279" s="59" t="s">
        <v>901</v>
      </c>
      <c r="B279" s="52" t="s">
        <v>220</v>
      </c>
      <c r="C279" s="52" t="s">
        <v>2650</v>
      </c>
      <c r="D279" s="77">
        <v>12000</v>
      </c>
      <c r="E279" s="19" t="s">
        <v>653</v>
      </c>
      <c r="F279" s="49"/>
      <c r="G279" s="33" t="s">
        <v>769</v>
      </c>
      <c r="H279" s="52"/>
      <c r="I279" s="33" t="s">
        <v>769</v>
      </c>
      <c r="J279" s="52"/>
      <c r="K279" s="52"/>
      <c r="L279" s="33" t="s">
        <v>769</v>
      </c>
      <c r="M279" s="33"/>
      <c r="N279" s="52"/>
      <c r="O279" s="34"/>
    </row>
    <row r="280" spans="1:15" s="35" customFormat="1" ht="39" customHeight="1" x14ac:dyDescent="0.2">
      <c r="A280" s="768" t="s">
        <v>902</v>
      </c>
      <c r="B280" s="52" t="s">
        <v>600</v>
      </c>
      <c r="C280" s="765" t="s">
        <v>2651</v>
      </c>
      <c r="D280" s="77">
        <v>10548</v>
      </c>
      <c r="E280" s="19">
        <v>5903</v>
      </c>
      <c r="F280" s="49"/>
      <c r="G280" s="33" t="s">
        <v>769</v>
      </c>
      <c r="H280" s="52"/>
      <c r="I280" s="33" t="s">
        <v>769</v>
      </c>
      <c r="J280" s="52"/>
      <c r="K280" s="52"/>
      <c r="L280" s="33" t="s">
        <v>769</v>
      </c>
      <c r="M280" s="33"/>
      <c r="N280" s="52"/>
      <c r="O280" s="34"/>
    </row>
    <row r="281" spans="1:15" s="35" customFormat="1" ht="39" customHeight="1" x14ac:dyDescent="0.2">
      <c r="A281" s="768"/>
      <c r="B281" s="52" t="s">
        <v>601</v>
      </c>
      <c r="C281" s="765"/>
      <c r="D281" s="77">
        <v>6050</v>
      </c>
      <c r="E281" s="19">
        <v>5904</v>
      </c>
      <c r="F281" s="49"/>
      <c r="G281" s="33" t="s">
        <v>769</v>
      </c>
      <c r="H281" s="52"/>
      <c r="I281" s="33" t="s">
        <v>769</v>
      </c>
      <c r="J281" s="52"/>
      <c r="K281" s="52"/>
      <c r="L281" s="33" t="s">
        <v>769</v>
      </c>
      <c r="M281" s="33"/>
      <c r="N281" s="52"/>
      <c r="O281" s="34"/>
    </row>
    <row r="282" spans="1:15" s="35" customFormat="1" ht="36.75" customHeight="1" x14ac:dyDescent="0.2">
      <c r="A282" s="59" t="s">
        <v>903</v>
      </c>
      <c r="B282" s="52" t="s">
        <v>602</v>
      </c>
      <c r="C282" s="52" t="s">
        <v>2629</v>
      </c>
      <c r="D282" s="77">
        <v>3276</v>
      </c>
      <c r="E282" s="19">
        <v>5906</v>
      </c>
      <c r="F282" s="49"/>
      <c r="G282" s="33" t="s">
        <v>769</v>
      </c>
      <c r="H282" s="52"/>
      <c r="I282" s="33" t="s">
        <v>769</v>
      </c>
      <c r="J282" s="52"/>
      <c r="K282" s="52"/>
      <c r="L282" s="33"/>
      <c r="M282" s="33" t="s">
        <v>769</v>
      </c>
      <c r="N282" s="52"/>
      <c r="O282" s="34"/>
    </row>
    <row r="283" spans="1:15" s="35" customFormat="1" ht="36.75" customHeight="1" x14ac:dyDescent="0.2">
      <c r="A283" s="59" t="s">
        <v>904</v>
      </c>
      <c r="B283" s="52" t="s">
        <v>603</v>
      </c>
      <c r="C283" s="52" t="s">
        <v>2652</v>
      </c>
      <c r="D283" s="77">
        <v>860</v>
      </c>
      <c r="E283" s="19">
        <v>5908</v>
      </c>
      <c r="F283" s="49"/>
      <c r="G283" s="33" t="s">
        <v>769</v>
      </c>
      <c r="H283" s="52"/>
      <c r="I283" s="33" t="s">
        <v>769</v>
      </c>
      <c r="J283" s="52"/>
      <c r="K283" s="52"/>
      <c r="L283" s="33"/>
      <c r="M283" s="33" t="s">
        <v>769</v>
      </c>
      <c r="N283" s="52"/>
      <c r="O283" s="34"/>
    </row>
    <row r="284" spans="1:15" s="35" customFormat="1" ht="36.75" customHeight="1" x14ac:dyDescent="0.2">
      <c r="A284" s="59" t="s">
        <v>905</v>
      </c>
      <c r="B284" s="52" t="s">
        <v>481</v>
      </c>
      <c r="C284" s="52" t="s">
        <v>2653</v>
      </c>
      <c r="D284" s="77">
        <v>170.37</v>
      </c>
      <c r="E284" s="19">
        <v>5909</v>
      </c>
      <c r="F284" s="49"/>
      <c r="G284" s="33" t="s">
        <v>769</v>
      </c>
      <c r="H284" s="52"/>
      <c r="I284" s="33" t="s">
        <v>769</v>
      </c>
      <c r="J284" s="52"/>
      <c r="K284" s="52"/>
      <c r="L284" s="33"/>
      <c r="M284" s="33" t="s">
        <v>769</v>
      </c>
      <c r="N284" s="52"/>
      <c r="O284" s="34"/>
    </row>
    <row r="285" spans="1:15" s="35" customFormat="1" ht="36.75" customHeight="1" x14ac:dyDescent="0.2">
      <c r="A285" s="59" t="s">
        <v>906</v>
      </c>
      <c r="B285" s="52" t="s">
        <v>442</v>
      </c>
      <c r="C285" s="52" t="s">
        <v>2654</v>
      </c>
      <c r="D285" s="77">
        <v>135.6</v>
      </c>
      <c r="E285" s="19">
        <v>5910</v>
      </c>
      <c r="F285" s="49"/>
      <c r="G285" s="33" t="s">
        <v>769</v>
      </c>
      <c r="H285" s="52"/>
      <c r="I285" s="33" t="s">
        <v>769</v>
      </c>
      <c r="J285" s="52"/>
      <c r="K285" s="52"/>
      <c r="L285" s="33"/>
      <c r="M285" s="33" t="s">
        <v>769</v>
      </c>
      <c r="N285" s="52"/>
      <c r="O285" s="34"/>
    </row>
    <row r="286" spans="1:15" s="35" customFormat="1" ht="36.75" customHeight="1" x14ac:dyDescent="0.2">
      <c r="A286" s="768" t="s">
        <v>907</v>
      </c>
      <c r="B286" s="52" t="s">
        <v>545</v>
      </c>
      <c r="C286" s="765" t="s">
        <v>2655</v>
      </c>
      <c r="D286" s="77">
        <v>900</v>
      </c>
      <c r="E286" s="19">
        <v>5915</v>
      </c>
      <c r="F286" s="49"/>
      <c r="G286" s="33" t="s">
        <v>769</v>
      </c>
      <c r="H286" s="52"/>
      <c r="I286" s="33" t="s">
        <v>769</v>
      </c>
      <c r="J286" s="52"/>
      <c r="K286" s="52"/>
      <c r="L286" s="33" t="s">
        <v>769</v>
      </c>
      <c r="M286" s="33"/>
      <c r="N286" s="52"/>
      <c r="O286" s="34"/>
    </row>
    <row r="287" spans="1:15" s="35" customFormat="1" ht="36.75" customHeight="1" x14ac:dyDescent="0.2">
      <c r="A287" s="768"/>
      <c r="B287" s="52" t="s">
        <v>544</v>
      </c>
      <c r="C287" s="765"/>
      <c r="D287" s="77">
        <v>2680</v>
      </c>
      <c r="E287" s="19">
        <v>5916</v>
      </c>
      <c r="F287" s="49"/>
      <c r="G287" s="33" t="s">
        <v>769</v>
      </c>
      <c r="H287" s="52"/>
      <c r="I287" s="33" t="s">
        <v>769</v>
      </c>
      <c r="J287" s="52"/>
      <c r="K287" s="52"/>
      <c r="L287" s="33" t="s">
        <v>769</v>
      </c>
      <c r="M287" s="33"/>
      <c r="N287" s="52"/>
      <c r="O287" s="34"/>
    </row>
    <row r="288" spans="1:15" s="35" customFormat="1" ht="23.25" customHeight="1" x14ac:dyDescent="0.2">
      <c r="A288" s="768" t="s">
        <v>908</v>
      </c>
      <c r="B288" s="52" t="s">
        <v>604</v>
      </c>
      <c r="C288" s="765" t="s">
        <v>2656</v>
      </c>
      <c r="D288" s="77">
        <v>1087</v>
      </c>
      <c r="E288" s="19">
        <v>5911</v>
      </c>
      <c r="F288" s="49"/>
      <c r="G288" s="33" t="s">
        <v>769</v>
      </c>
      <c r="H288" s="52"/>
      <c r="I288" s="33" t="s">
        <v>769</v>
      </c>
      <c r="J288" s="52"/>
      <c r="K288" s="52"/>
      <c r="L288" s="33" t="s">
        <v>769</v>
      </c>
      <c r="M288" s="33"/>
      <c r="N288" s="52"/>
      <c r="O288" s="34"/>
    </row>
    <row r="289" spans="1:15" s="35" customFormat="1" ht="23.25" customHeight="1" x14ac:dyDescent="0.2">
      <c r="A289" s="768"/>
      <c r="B289" s="52" t="s">
        <v>605</v>
      </c>
      <c r="C289" s="765"/>
      <c r="D289" s="77">
        <v>400</v>
      </c>
      <c r="E289" s="19">
        <v>5912</v>
      </c>
      <c r="F289" s="49"/>
      <c r="G289" s="33" t="s">
        <v>769</v>
      </c>
      <c r="H289" s="52"/>
      <c r="I289" s="33" t="s">
        <v>769</v>
      </c>
      <c r="J289" s="52"/>
      <c r="K289" s="52"/>
      <c r="L289" s="33" t="s">
        <v>769</v>
      </c>
      <c r="M289" s="33"/>
      <c r="N289" s="52"/>
      <c r="O289" s="34"/>
    </row>
    <row r="290" spans="1:15" s="35" customFormat="1" ht="23.25" customHeight="1" x14ac:dyDescent="0.2">
      <c r="A290" s="768"/>
      <c r="B290" s="52" t="s">
        <v>606</v>
      </c>
      <c r="C290" s="765"/>
      <c r="D290" s="77">
        <v>108.75</v>
      </c>
      <c r="E290" s="19">
        <v>5913</v>
      </c>
      <c r="F290" s="49"/>
      <c r="G290" s="33" t="s">
        <v>769</v>
      </c>
      <c r="H290" s="52"/>
      <c r="I290" s="33" t="s">
        <v>769</v>
      </c>
      <c r="J290" s="52"/>
      <c r="K290" s="52"/>
      <c r="L290" s="33" t="s">
        <v>769</v>
      </c>
      <c r="M290" s="33"/>
      <c r="N290" s="52"/>
      <c r="O290" s="34"/>
    </row>
    <row r="291" spans="1:15" s="35" customFormat="1" ht="23.25" customHeight="1" x14ac:dyDescent="0.2">
      <c r="A291" s="768"/>
      <c r="B291" s="52" t="s">
        <v>607</v>
      </c>
      <c r="C291" s="765"/>
      <c r="D291" s="77">
        <v>146.28</v>
      </c>
      <c r="E291" s="19">
        <v>5914</v>
      </c>
      <c r="F291" s="49"/>
      <c r="G291" s="33" t="s">
        <v>769</v>
      </c>
      <c r="H291" s="52"/>
      <c r="I291" s="33" t="s">
        <v>769</v>
      </c>
      <c r="J291" s="52"/>
      <c r="K291" s="52"/>
      <c r="L291" s="33" t="s">
        <v>769</v>
      </c>
      <c r="M291" s="33"/>
      <c r="N291" s="52"/>
      <c r="O291" s="34"/>
    </row>
    <row r="292" spans="1:15" s="35" customFormat="1" ht="23.25" customHeight="1" x14ac:dyDescent="0.2">
      <c r="A292" s="768" t="s">
        <v>909</v>
      </c>
      <c r="B292" s="52" t="s">
        <v>551</v>
      </c>
      <c r="C292" s="765" t="s">
        <v>2594</v>
      </c>
      <c r="D292" s="77">
        <v>200</v>
      </c>
      <c r="E292" s="19">
        <v>5919</v>
      </c>
      <c r="F292" s="49"/>
      <c r="G292" s="33" t="s">
        <v>769</v>
      </c>
      <c r="H292" s="52"/>
      <c r="I292" s="33" t="s">
        <v>769</v>
      </c>
      <c r="J292" s="52"/>
      <c r="K292" s="52"/>
      <c r="L292" s="33" t="s">
        <v>769</v>
      </c>
      <c r="M292" s="33"/>
      <c r="N292" s="52"/>
      <c r="O292" s="34"/>
    </row>
    <row r="293" spans="1:15" s="35" customFormat="1" ht="23.25" customHeight="1" x14ac:dyDescent="0.2">
      <c r="A293" s="768"/>
      <c r="B293" s="52" t="s">
        <v>446</v>
      </c>
      <c r="C293" s="765"/>
      <c r="D293" s="77">
        <v>144</v>
      </c>
      <c r="E293" s="19">
        <v>5917</v>
      </c>
      <c r="F293" s="49"/>
      <c r="G293" s="33" t="s">
        <v>769</v>
      </c>
      <c r="H293" s="52"/>
      <c r="I293" s="33" t="s">
        <v>769</v>
      </c>
      <c r="J293" s="52"/>
      <c r="K293" s="52"/>
      <c r="L293" s="33" t="s">
        <v>769</v>
      </c>
      <c r="M293" s="33"/>
      <c r="N293" s="52"/>
      <c r="O293" s="34"/>
    </row>
    <row r="294" spans="1:15" s="35" customFormat="1" ht="45" customHeight="1" x14ac:dyDescent="0.2">
      <c r="A294" s="59" t="s">
        <v>910</v>
      </c>
      <c r="B294" s="52" t="s">
        <v>111</v>
      </c>
      <c r="C294" s="52" t="s">
        <v>2657</v>
      </c>
      <c r="D294" s="77">
        <v>814.01</v>
      </c>
      <c r="E294" s="19">
        <v>5820</v>
      </c>
      <c r="F294" s="49"/>
      <c r="G294" s="33" t="s">
        <v>769</v>
      </c>
      <c r="H294" s="52"/>
      <c r="I294" s="33" t="s">
        <v>769</v>
      </c>
      <c r="J294" s="52"/>
      <c r="K294" s="52"/>
      <c r="L294" s="33"/>
      <c r="M294" s="33" t="s">
        <v>769</v>
      </c>
      <c r="N294" s="52"/>
      <c r="O294" s="34"/>
    </row>
    <row r="295" spans="1:15" s="35" customFormat="1" ht="45" customHeight="1" x14ac:dyDescent="0.2">
      <c r="A295" s="59" t="s">
        <v>911</v>
      </c>
      <c r="B295" s="52" t="s">
        <v>226</v>
      </c>
      <c r="C295" s="52" t="s">
        <v>2658</v>
      </c>
      <c r="D295" s="77">
        <v>780.36</v>
      </c>
      <c r="E295" s="19">
        <v>5921</v>
      </c>
      <c r="F295" s="49"/>
      <c r="G295" s="33" t="s">
        <v>769</v>
      </c>
      <c r="H295" s="52"/>
      <c r="I295" s="33" t="s">
        <v>769</v>
      </c>
      <c r="J295" s="52"/>
      <c r="K295" s="52"/>
      <c r="L295" s="33"/>
      <c r="M295" s="33" t="s">
        <v>769</v>
      </c>
      <c r="N295" s="52"/>
      <c r="O295" s="34"/>
    </row>
    <row r="296" spans="1:15" s="35" customFormat="1" ht="45" customHeight="1" x14ac:dyDescent="0.2">
      <c r="A296" s="768" t="s">
        <v>912</v>
      </c>
      <c r="B296" s="52" t="s">
        <v>608</v>
      </c>
      <c r="C296" s="765" t="s">
        <v>2659</v>
      </c>
      <c r="D296" s="77">
        <v>1095</v>
      </c>
      <c r="E296" s="19">
        <v>5924</v>
      </c>
      <c r="F296" s="49"/>
      <c r="G296" s="33" t="s">
        <v>769</v>
      </c>
      <c r="H296" s="52"/>
      <c r="I296" s="33" t="s">
        <v>769</v>
      </c>
      <c r="J296" s="52"/>
      <c r="K296" s="52"/>
      <c r="L296" s="33"/>
      <c r="M296" s="33" t="s">
        <v>769</v>
      </c>
      <c r="N296" s="52"/>
      <c r="O296" s="34"/>
    </row>
    <row r="297" spans="1:15" s="35" customFormat="1" ht="45" customHeight="1" x14ac:dyDescent="0.2">
      <c r="A297" s="768"/>
      <c r="B297" s="52" t="s">
        <v>481</v>
      </c>
      <c r="C297" s="765"/>
      <c r="D297" s="77">
        <v>296.39999999999998</v>
      </c>
      <c r="E297" s="19">
        <v>5922</v>
      </c>
      <c r="F297" s="49"/>
      <c r="G297" s="33" t="s">
        <v>769</v>
      </c>
      <c r="H297" s="52"/>
      <c r="I297" s="33" t="s">
        <v>769</v>
      </c>
      <c r="J297" s="52"/>
      <c r="K297" s="52"/>
      <c r="L297" s="33"/>
      <c r="M297" s="33" t="s">
        <v>769</v>
      </c>
      <c r="N297" s="52"/>
      <c r="O297" s="34"/>
    </row>
    <row r="298" spans="1:15" s="35" customFormat="1" ht="45" customHeight="1" x14ac:dyDescent="0.2">
      <c r="A298" s="768"/>
      <c r="B298" s="52" t="s">
        <v>609</v>
      </c>
      <c r="C298" s="765"/>
      <c r="D298" s="77">
        <v>150.1</v>
      </c>
      <c r="E298" s="19">
        <v>5923</v>
      </c>
      <c r="F298" s="49"/>
      <c r="G298" s="33" t="s">
        <v>769</v>
      </c>
      <c r="H298" s="52"/>
      <c r="I298" s="33" t="s">
        <v>769</v>
      </c>
      <c r="J298" s="52"/>
      <c r="K298" s="52"/>
      <c r="L298" s="33"/>
      <c r="M298" s="33" t="s">
        <v>769</v>
      </c>
      <c r="N298" s="52"/>
      <c r="O298" s="34"/>
    </row>
    <row r="299" spans="1:15" s="35" customFormat="1" ht="45" customHeight="1" x14ac:dyDescent="0.2">
      <c r="A299" s="59" t="s">
        <v>913</v>
      </c>
      <c r="B299" s="52" t="s">
        <v>192</v>
      </c>
      <c r="C299" s="52" t="s">
        <v>2660</v>
      </c>
      <c r="D299" s="77">
        <v>7665</v>
      </c>
      <c r="E299" s="19">
        <v>5926</v>
      </c>
      <c r="F299" s="49"/>
      <c r="G299" s="33" t="s">
        <v>769</v>
      </c>
      <c r="H299" s="52"/>
      <c r="I299" s="33" t="s">
        <v>769</v>
      </c>
      <c r="J299" s="52"/>
      <c r="K299" s="52"/>
      <c r="L299" s="33" t="s">
        <v>769</v>
      </c>
      <c r="M299" s="33"/>
      <c r="N299" s="52"/>
      <c r="O299" s="34"/>
    </row>
    <row r="300" spans="1:15" s="35" customFormat="1" ht="45" customHeight="1" x14ac:dyDescent="0.2">
      <c r="A300" s="59" t="s">
        <v>914</v>
      </c>
      <c r="B300" s="52" t="s">
        <v>610</v>
      </c>
      <c r="C300" s="52" t="s">
        <v>2661</v>
      </c>
      <c r="D300" s="77">
        <v>15000</v>
      </c>
      <c r="E300" s="19">
        <v>5927</v>
      </c>
      <c r="F300" s="49"/>
      <c r="G300" s="33" t="s">
        <v>769</v>
      </c>
      <c r="H300" s="52"/>
      <c r="I300" s="33" t="s">
        <v>769</v>
      </c>
      <c r="J300" s="52"/>
      <c r="K300" s="52"/>
      <c r="L300" s="33" t="s">
        <v>769</v>
      </c>
      <c r="M300" s="33"/>
      <c r="N300" s="52"/>
      <c r="O300" s="34"/>
    </row>
    <row r="301" spans="1:15" s="35" customFormat="1" ht="45" customHeight="1" x14ac:dyDescent="0.2">
      <c r="A301" s="59" t="s">
        <v>915</v>
      </c>
      <c r="B301" s="52" t="s">
        <v>611</v>
      </c>
      <c r="C301" s="52" t="s">
        <v>2662</v>
      </c>
      <c r="D301" s="77">
        <v>7800</v>
      </c>
      <c r="E301" s="19">
        <v>5932</v>
      </c>
      <c r="F301" s="49"/>
      <c r="G301" s="33" t="s">
        <v>769</v>
      </c>
      <c r="H301" s="52"/>
      <c r="I301" s="33" t="s">
        <v>769</v>
      </c>
      <c r="J301" s="52"/>
      <c r="K301" s="52"/>
      <c r="L301" s="33" t="s">
        <v>769</v>
      </c>
      <c r="M301" s="33"/>
      <c r="N301" s="52"/>
      <c r="O301" s="34"/>
    </row>
    <row r="302" spans="1:15" s="35" customFormat="1" ht="72" customHeight="1" x14ac:dyDescent="0.2">
      <c r="A302" s="59" t="s">
        <v>916</v>
      </c>
      <c r="B302" s="52" t="s">
        <v>612</v>
      </c>
      <c r="C302" s="52" t="s">
        <v>1591</v>
      </c>
      <c r="D302" s="77">
        <v>8000</v>
      </c>
      <c r="E302" s="19" t="s">
        <v>654</v>
      </c>
      <c r="F302" s="49"/>
      <c r="G302" s="33" t="s">
        <v>769</v>
      </c>
      <c r="H302" s="52"/>
      <c r="I302" s="33" t="s">
        <v>769</v>
      </c>
      <c r="J302" s="52"/>
      <c r="K302" s="52"/>
      <c r="L302" s="33"/>
      <c r="M302" s="33" t="s">
        <v>769</v>
      </c>
      <c r="N302" s="52"/>
      <c r="O302" s="34"/>
    </row>
    <row r="303" spans="1:15" s="35" customFormat="1" ht="37.5" customHeight="1" x14ac:dyDescent="0.2">
      <c r="A303" s="768" t="s">
        <v>917</v>
      </c>
      <c r="B303" s="52" t="s">
        <v>162</v>
      </c>
      <c r="C303" s="765" t="s">
        <v>2663</v>
      </c>
      <c r="D303" s="77">
        <v>323.83999999999997</v>
      </c>
      <c r="E303" s="19">
        <v>5929</v>
      </c>
      <c r="F303" s="49"/>
      <c r="G303" s="33" t="s">
        <v>769</v>
      </c>
      <c r="H303" s="52"/>
      <c r="I303" s="33" t="s">
        <v>769</v>
      </c>
      <c r="J303" s="52"/>
      <c r="K303" s="52"/>
      <c r="L303" s="33"/>
      <c r="M303" s="33" t="s">
        <v>769</v>
      </c>
      <c r="N303" s="52"/>
      <c r="O303" s="34"/>
    </row>
    <row r="304" spans="1:15" s="35" customFormat="1" ht="37.5" customHeight="1" x14ac:dyDescent="0.2">
      <c r="A304" s="768"/>
      <c r="B304" s="52" t="s">
        <v>613</v>
      </c>
      <c r="C304" s="765"/>
      <c r="D304" s="77">
        <v>409.1</v>
      </c>
      <c r="E304" s="19">
        <v>5930</v>
      </c>
      <c r="F304" s="49"/>
      <c r="G304" s="33" t="s">
        <v>769</v>
      </c>
      <c r="H304" s="52"/>
      <c r="I304" s="33" t="s">
        <v>769</v>
      </c>
      <c r="J304" s="52"/>
      <c r="K304" s="52"/>
      <c r="L304" s="33"/>
      <c r="M304" s="33" t="s">
        <v>769</v>
      </c>
      <c r="N304" s="52"/>
      <c r="O304" s="34"/>
    </row>
    <row r="305" spans="1:15" s="35" customFormat="1" ht="37.5" customHeight="1" x14ac:dyDescent="0.2">
      <c r="A305" s="768"/>
      <c r="B305" s="52" t="s">
        <v>164</v>
      </c>
      <c r="C305" s="765"/>
      <c r="D305" s="77">
        <v>12091.28</v>
      </c>
      <c r="E305" s="19">
        <v>5928</v>
      </c>
      <c r="F305" s="49"/>
      <c r="G305" s="33" t="s">
        <v>769</v>
      </c>
      <c r="H305" s="52"/>
      <c r="I305" s="33" t="s">
        <v>769</v>
      </c>
      <c r="J305" s="52"/>
      <c r="K305" s="52"/>
      <c r="L305" s="33"/>
      <c r="M305" s="33" t="s">
        <v>769</v>
      </c>
      <c r="N305" s="52"/>
      <c r="O305" s="34"/>
    </row>
    <row r="306" spans="1:15" s="35" customFormat="1" ht="41.25" customHeight="1" x14ac:dyDescent="0.2">
      <c r="A306" s="768" t="s">
        <v>918</v>
      </c>
      <c r="B306" s="52" t="s">
        <v>220</v>
      </c>
      <c r="C306" s="765" t="s">
        <v>2664</v>
      </c>
      <c r="D306" s="77">
        <v>1155.53</v>
      </c>
      <c r="E306" s="19">
        <v>5935</v>
      </c>
      <c r="F306" s="49"/>
      <c r="G306" s="33" t="s">
        <v>769</v>
      </c>
      <c r="H306" s="52"/>
      <c r="I306" s="33" t="s">
        <v>769</v>
      </c>
      <c r="J306" s="52"/>
      <c r="K306" s="52"/>
      <c r="L306" s="33"/>
      <c r="M306" s="33" t="s">
        <v>769</v>
      </c>
      <c r="N306" s="52"/>
      <c r="O306" s="34"/>
    </row>
    <row r="307" spans="1:15" s="35" customFormat="1" ht="41.25" customHeight="1" x14ac:dyDescent="0.2">
      <c r="A307" s="768"/>
      <c r="B307" s="52" t="s">
        <v>110</v>
      </c>
      <c r="C307" s="765"/>
      <c r="D307" s="77">
        <v>1056.44</v>
      </c>
      <c r="E307" s="19">
        <v>5936</v>
      </c>
      <c r="F307" s="49"/>
      <c r="G307" s="33" t="s">
        <v>769</v>
      </c>
      <c r="H307" s="52"/>
      <c r="I307" s="33" t="s">
        <v>769</v>
      </c>
      <c r="J307" s="52"/>
      <c r="K307" s="52"/>
      <c r="L307" s="33" t="s">
        <v>769</v>
      </c>
      <c r="M307" s="33"/>
      <c r="N307" s="52"/>
      <c r="O307" s="34"/>
    </row>
    <row r="308" spans="1:15" s="35" customFormat="1" ht="51.75" customHeight="1" x14ac:dyDescent="0.2">
      <c r="A308" s="59" t="s">
        <v>919</v>
      </c>
      <c r="B308" s="52" t="s">
        <v>442</v>
      </c>
      <c r="C308" s="52" t="s">
        <v>2574</v>
      </c>
      <c r="D308" s="77">
        <v>135.6</v>
      </c>
      <c r="E308" s="19">
        <v>5938</v>
      </c>
      <c r="F308" s="49"/>
      <c r="G308" s="33" t="s">
        <v>769</v>
      </c>
      <c r="H308" s="52"/>
      <c r="I308" s="33" t="s">
        <v>769</v>
      </c>
      <c r="J308" s="52"/>
      <c r="K308" s="52"/>
      <c r="L308" s="33" t="s">
        <v>769</v>
      </c>
      <c r="M308" s="33"/>
      <c r="N308" s="52"/>
      <c r="O308" s="34"/>
    </row>
    <row r="309" spans="1:15" s="35" customFormat="1" ht="51.75" customHeight="1" x14ac:dyDescent="0.2">
      <c r="A309" s="59" t="s">
        <v>920</v>
      </c>
      <c r="B309" s="52" t="s">
        <v>440</v>
      </c>
      <c r="C309" s="52" t="s">
        <v>2665</v>
      </c>
      <c r="D309" s="77">
        <v>48</v>
      </c>
      <c r="E309" s="19">
        <v>5939</v>
      </c>
      <c r="F309" s="49"/>
      <c r="G309" s="33" t="s">
        <v>769</v>
      </c>
      <c r="H309" s="52"/>
      <c r="I309" s="33" t="s">
        <v>769</v>
      </c>
      <c r="J309" s="52"/>
      <c r="K309" s="52"/>
      <c r="L309" s="33" t="s">
        <v>769</v>
      </c>
      <c r="M309" s="33"/>
      <c r="N309" s="52"/>
      <c r="O309" s="34"/>
    </row>
    <row r="310" spans="1:15" s="35" customFormat="1" ht="51.75" customHeight="1" x14ac:dyDescent="0.2">
      <c r="A310" s="59" t="s">
        <v>921</v>
      </c>
      <c r="B310" s="52" t="s">
        <v>442</v>
      </c>
      <c r="C310" s="52" t="s">
        <v>2574</v>
      </c>
      <c r="D310" s="77">
        <v>108.48</v>
      </c>
      <c r="E310" s="19">
        <v>5949</v>
      </c>
      <c r="F310" s="49"/>
      <c r="G310" s="33" t="s">
        <v>769</v>
      </c>
      <c r="H310" s="52"/>
      <c r="I310" s="33" t="s">
        <v>769</v>
      </c>
      <c r="J310" s="52"/>
      <c r="K310" s="52"/>
      <c r="L310" s="33" t="s">
        <v>769</v>
      </c>
      <c r="M310" s="33"/>
      <c r="N310" s="52"/>
      <c r="O310" s="34"/>
    </row>
    <row r="311" spans="1:15" s="35" customFormat="1" ht="51.75" customHeight="1" x14ac:dyDescent="0.2">
      <c r="A311" s="59" t="s">
        <v>922</v>
      </c>
      <c r="B311" s="52" t="s">
        <v>153</v>
      </c>
      <c r="C311" s="52" t="s">
        <v>2666</v>
      </c>
      <c r="D311" s="77">
        <f>54+10.5+168+143+54+10+90+65</f>
        <v>594.5</v>
      </c>
      <c r="E311" s="19">
        <v>5945</v>
      </c>
      <c r="F311" s="49"/>
      <c r="G311" s="33" t="s">
        <v>769</v>
      </c>
      <c r="H311" s="52"/>
      <c r="I311" s="33" t="s">
        <v>769</v>
      </c>
      <c r="J311" s="52"/>
      <c r="K311" s="52"/>
      <c r="L311" s="33"/>
      <c r="M311" s="33" t="s">
        <v>769</v>
      </c>
      <c r="N311" s="52"/>
      <c r="O311" s="34"/>
    </row>
    <row r="312" spans="1:15" s="35" customFormat="1" ht="30" customHeight="1" x14ac:dyDescent="0.2">
      <c r="A312" s="768" t="s">
        <v>923</v>
      </c>
      <c r="B312" s="52" t="s">
        <v>157</v>
      </c>
      <c r="C312" s="765" t="s">
        <v>2667</v>
      </c>
      <c r="D312" s="77">
        <v>2039.34</v>
      </c>
      <c r="E312" s="19">
        <v>5947</v>
      </c>
      <c r="F312" s="49"/>
      <c r="G312" s="33" t="s">
        <v>769</v>
      </c>
      <c r="H312" s="52"/>
      <c r="I312" s="33" t="s">
        <v>769</v>
      </c>
      <c r="J312" s="52"/>
      <c r="K312" s="52"/>
      <c r="L312" s="33"/>
      <c r="M312" s="33" t="s">
        <v>769</v>
      </c>
      <c r="N312" s="52"/>
      <c r="O312" s="34"/>
    </row>
    <row r="313" spans="1:15" s="35" customFormat="1" ht="30" customHeight="1" x14ac:dyDescent="0.2">
      <c r="A313" s="768"/>
      <c r="B313" s="52" t="s">
        <v>159</v>
      </c>
      <c r="C313" s="765"/>
      <c r="D313" s="77">
        <v>2627.4</v>
      </c>
      <c r="E313" s="19">
        <v>5948</v>
      </c>
      <c r="F313" s="49"/>
      <c r="G313" s="33" t="s">
        <v>769</v>
      </c>
      <c r="H313" s="52"/>
      <c r="I313" s="33" t="s">
        <v>769</v>
      </c>
      <c r="J313" s="52"/>
      <c r="K313" s="52"/>
      <c r="L313" s="33"/>
      <c r="M313" s="33" t="s">
        <v>769</v>
      </c>
      <c r="N313" s="52"/>
      <c r="O313" s="34"/>
    </row>
    <row r="314" spans="1:15" s="35" customFormat="1" ht="49.5" customHeight="1" x14ac:dyDescent="0.2">
      <c r="A314" s="59" t="s">
        <v>924</v>
      </c>
      <c r="B314" s="52" t="s">
        <v>459</v>
      </c>
      <c r="C314" s="52" t="s">
        <v>1599</v>
      </c>
      <c r="D314" s="77">
        <v>13490</v>
      </c>
      <c r="E314" s="19">
        <v>5950</v>
      </c>
      <c r="F314" s="49"/>
      <c r="G314" s="33" t="s">
        <v>769</v>
      </c>
      <c r="H314" s="52"/>
      <c r="I314" s="33" t="s">
        <v>769</v>
      </c>
      <c r="J314" s="52"/>
      <c r="K314" s="52"/>
      <c r="L314" s="33"/>
      <c r="M314" s="33" t="s">
        <v>769</v>
      </c>
      <c r="N314" s="52"/>
      <c r="O314" s="34"/>
    </row>
    <row r="315" spans="1:15" s="35" customFormat="1" ht="34.5" customHeight="1" x14ac:dyDescent="0.2">
      <c r="A315" s="768" t="s">
        <v>925</v>
      </c>
      <c r="B315" s="52" t="s">
        <v>614</v>
      </c>
      <c r="C315" s="765" t="s">
        <v>2668</v>
      </c>
      <c r="D315" s="77">
        <v>1188</v>
      </c>
      <c r="E315" s="19">
        <v>5961</v>
      </c>
      <c r="F315" s="49"/>
      <c r="G315" s="33" t="s">
        <v>769</v>
      </c>
      <c r="H315" s="52"/>
      <c r="I315" s="33" t="s">
        <v>769</v>
      </c>
      <c r="J315" s="52"/>
      <c r="K315" s="52"/>
      <c r="L315" s="33"/>
      <c r="M315" s="33" t="s">
        <v>769</v>
      </c>
      <c r="N315" s="52"/>
      <c r="O315" s="34"/>
    </row>
    <row r="316" spans="1:15" s="35" customFormat="1" ht="34.5" customHeight="1" x14ac:dyDescent="0.2">
      <c r="A316" s="768"/>
      <c r="B316" s="52" t="s">
        <v>228</v>
      </c>
      <c r="C316" s="765"/>
      <c r="D316" s="77">
        <v>7540</v>
      </c>
      <c r="E316" s="19">
        <v>5945</v>
      </c>
      <c r="F316" s="49"/>
      <c r="G316" s="33" t="s">
        <v>769</v>
      </c>
      <c r="H316" s="52"/>
      <c r="I316" s="33" t="s">
        <v>769</v>
      </c>
      <c r="J316" s="52"/>
      <c r="K316" s="52"/>
      <c r="L316" s="33" t="s">
        <v>769</v>
      </c>
      <c r="M316" s="33"/>
      <c r="N316" s="52"/>
      <c r="O316" s="34"/>
    </row>
    <row r="317" spans="1:15" s="35" customFormat="1" ht="34.5" customHeight="1" x14ac:dyDescent="0.2">
      <c r="A317" s="768" t="s">
        <v>926</v>
      </c>
      <c r="B317" s="52" t="s">
        <v>450</v>
      </c>
      <c r="C317" s="765" t="s">
        <v>2669</v>
      </c>
      <c r="D317" s="77">
        <v>1676.09</v>
      </c>
      <c r="E317" s="19">
        <v>5952</v>
      </c>
      <c r="F317" s="49"/>
      <c r="G317" s="33" t="s">
        <v>769</v>
      </c>
      <c r="H317" s="52"/>
      <c r="I317" s="33" t="s">
        <v>769</v>
      </c>
      <c r="J317" s="52"/>
      <c r="K317" s="52"/>
      <c r="L317" s="33" t="s">
        <v>769</v>
      </c>
      <c r="M317" s="33"/>
      <c r="N317" s="52"/>
      <c r="O317" s="34"/>
    </row>
    <row r="318" spans="1:15" s="35" customFormat="1" ht="34.5" customHeight="1" x14ac:dyDescent="0.2">
      <c r="A318" s="768"/>
      <c r="B318" s="52" t="s">
        <v>449</v>
      </c>
      <c r="C318" s="765"/>
      <c r="D318" s="77">
        <v>816.8</v>
      </c>
      <c r="E318" s="19">
        <v>5953</v>
      </c>
      <c r="F318" s="49"/>
      <c r="G318" s="33" t="s">
        <v>769</v>
      </c>
      <c r="H318" s="52"/>
      <c r="I318" s="33" t="s">
        <v>769</v>
      </c>
      <c r="J318" s="52"/>
      <c r="K318" s="52"/>
      <c r="L318" s="33" t="s">
        <v>769</v>
      </c>
      <c r="M318" s="33"/>
      <c r="N318" s="52"/>
      <c r="O318" s="34"/>
    </row>
    <row r="319" spans="1:15" s="35" customFormat="1" ht="34.5" customHeight="1" x14ac:dyDescent="0.2">
      <c r="A319" s="768" t="s">
        <v>927</v>
      </c>
      <c r="B319" s="52" t="s">
        <v>147</v>
      </c>
      <c r="C319" s="765" t="s">
        <v>2670</v>
      </c>
      <c r="D319" s="77">
        <v>1537.69</v>
      </c>
      <c r="E319" s="19">
        <v>5955</v>
      </c>
      <c r="F319" s="49"/>
      <c r="G319" s="33" t="s">
        <v>769</v>
      </c>
      <c r="H319" s="52"/>
      <c r="I319" s="33" t="s">
        <v>769</v>
      </c>
      <c r="J319" s="52"/>
      <c r="K319" s="52"/>
      <c r="L319" s="33" t="s">
        <v>769</v>
      </c>
      <c r="M319" s="33"/>
      <c r="N319" s="52"/>
      <c r="O319" s="34"/>
    </row>
    <row r="320" spans="1:15" s="35" customFormat="1" ht="34.5" customHeight="1" x14ac:dyDescent="0.2">
      <c r="A320" s="768"/>
      <c r="B320" s="52" t="s">
        <v>466</v>
      </c>
      <c r="C320" s="765"/>
      <c r="D320" s="77">
        <v>413.95</v>
      </c>
      <c r="E320" s="19">
        <v>5957</v>
      </c>
      <c r="F320" s="49"/>
      <c r="G320" s="33" t="s">
        <v>769</v>
      </c>
      <c r="H320" s="52"/>
      <c r="I320" s="33" t="s">
        <v>769</v>
      </c>
      <c r="J320" s="52"/>
      <c r="K320" s="52"/>
      <c r="L320" s="33" t="s">
        <v>769</v>
      </c>
      <c r="M320" s="33"/>
      <c r="N320" s="52"/>
      <c r="O320" s="34"/>
    </row>
    <row r="321" spans="1:15" s="35" customFormat="1" ht="34.5" customHeight="1" x14ac:dyDescent="0.2">
      <c r="A321" s="768"/>
      <c r="B321" s="52" t="s">
        <v>615</v>
      </c>
      <c r="C321" s="765"/>
      <c r="D321" s="77">
        <v>26</v>
      </c>
      <c r="E321" s="19">
        <v>5954</v>
      </c>
      <c r="F321" s="49"/>
      <c r="G321" s="33" t="s">
        <v>769</v>
      </c>
      <c r="H321" s="52"/>
      <c r="I321" s="33" t="s">
        <v>769</v>
      </c>
      <c r="J321" s="52"/>
      <c r="K321" s="52"/>
      <c r="L321" s="33" t="s">
        <v>769</v>
      </c>
      <c r="M321" s="33"/>
      <c r="N321" s="52"/>
      <c r="O321" s="34"/>
    </row>
    <row r="322" spans="1:15" s="35" customFormat="1" ht="34.5" customHeight="1" x14ac:dyDescent="0.2">
      <c r="A322" s="768"/>
      <c r="B322" s="52" t="s">
        <v>137</v>
      </c>
      <c r="C322" s="765"/>
      <c r="D322" s="77">
        <v>1895</v>
      </c>
      <c r="E322" s="19">
        <v>5956</v>
      </c>
      <c r="F322" s="49"/>
      <c r="G322" s="33" t="s">
        <v>769</v>
      </c>
      <c r="H322" s="52"/>
      <c r="I322" s="33" t="s">
        <v>769</v>
      </c>
      <c r="J322" s="52"/>
      <c r="K322" s="52"/>
      <c r="L322" s="33" t="s">
        <v>769</v>
      </c>
      <c r="M322" s="33"/>
      <c r="N322" s="52"/>
      <c r="O322" s="34"/>
    </row>
    <row r="323" spans="1:15" s="35" customFormat="1" ht="34.5" customHeight="1" x14ac:dyDescent="0.2">
      <c r="A323" s="768"/>
      <c r="B323" s="52" t="s">
        <v>464</v>
      </c>
      <c r="C323" s="765"/>
      <c r="D323" s="77">
        <v>363.3</v>
      </c>
      <c r="E323" s="19">
        <v>5960</v>
      </c>
      <c r="F323" s="49"/>
      <c r="G323" s="33" t="s">
        <v>769</v>
      </c>
      <c r="H323" s="52"/>
      <c r="I323" s="33" t="s">
        <v>769</v>
      </c>
      <c r="J323" s="52"/>
      <c r="K323" s="52"/>
      <c r="L323" s="33" t="s">
        <v>769</v>
      </c>
      <c r="M323" s="33"/>
      <c r="N323" s="52"/>
      <c r="O323" s="34"/>
    </row>
    <row r="324" spans="1:15" s="35" customFormat="1" ht="34.5" customHeight="1" x14ac:dyDescent="0.2">
      <c r="A324" s="768"/>
      <c r="B324" s="52" t="s">
        <v>464</v>
      </c>
      <c r="C324" s="765"/>
      <c r="D324" s="77">
        <v>755.34</v>
      </c>
      <c r="E324" s="19">
        <v>5959</v>
      </c>
      <c r="F324" s="49"/>
      <c r="G324" s="33" t="s">
        <v>769</v>
      </c>
      <c r="H324" s="52"/>
      <c r="I324" s="33" t="s">
        <v>769</v>
      </c>
      <c r="J324" s="52"/>
      <c r="K324" s="52"/>
      <c r="L324" s="33" t="s">
        <v>769</v>
      </c>
      <c r="M324" s="33"/>
      <c r="N324" s="52"/>
      <c r="O324" s="34"/>
    </row>
    <row r="325" spans="1:15" s="35" customFormat="1" ht="53.25" customHeight="1" x14ac:dyDescent="0.2">
      <c r="A325" s="59" t="s">
        <v>928</v>
      </c>
      <c r="B325" s="52" t="s">
        <v>616</v>
      </c>
      <c r="C325" s="52" t="s">
        <v>2671</v>
      </c>
      <c r="D325" s="77">
        <v>14940</v>
      </c>
      <c r="E325" s="19">
        <v>5964</v>
      </c>
      <c r="F325" s="49"/>
      <c r="G325" s="33" t="s">
        <v>769</v>
      </c>
      <c r="H325" s="52"/>
      <c r="I325" s="33" t="s">
        <v>769</v>
      </c>
      <c r="J325" s="52"/>
      <c r="K325" s="52"/>
      <c r="L325" s="33" t="s">
        <v>769</v>
      </c>
      <c r="M325" s="33"/>
      <c r="N325" s="52"/>
      <c r="O325" s="34"/>
    </row>
    <row r="326" spans="1:15" s="35" customFormat="1" ht="53.25" customHeight="1" x14ac:dyDescent="0.2">
      <c r="A326" s="59" t="s">
        <v>929</v>
      </c>
      <c r="B326" s="52" t="s">
        <v>443</v>
      </c>
      <c r="C326" s="52" t="s">
        <v>2654</v>
      </c>
      <c r="D326" s="77">
        <v>169.5</v>
      </c>
      <c r="E326" s="19">
        <v>5972</v>
      </c>
      <c r="F326" s="49"/>
      <c r="G326" s="33" t="s">
        <v>769</v>
      </c>
      <c r="H326" s="52"/>
      <c r="I326" s="33" t="s">
        <v>769</v>
      </c>
      <c r="J326" s="52"/>
      <c r="K326" s="52"/>
      <c r="L326" s="33" t="s">
        <v>769</v>
      </c>
      <c r="M326" s="33"/>
      <c r="N326" s="52"/>
      <c r="O326" s="34"/>
    </row>
    <row r="327" spans="1:15" s="35" customFormat="1" ht="53.25" customHeight="1" x14ac:dyDescent="0.2">
      <c r="A327" s="59" t="s">
        <v>930</v>
      </c>
      <c r="B327" s="52" t="s">
        <v>617</v>
      </c>
      <c r="C327" s="52" t="s">
        <v>2672</v>
      </c>
      <c r="D327" s="77">
        <v>150</v>
      </c>
      <c r="E327" s="19">
        <v>5969</v>
      </c>
      <c r="F327" s="49"/>
      <c r="G327" s="33" t="s">
        <v>769</v>
      </c>
      <c r="H327" s="52"/>
      <c r="I327" s="33" t="s">
        <v>769</v>
      </c>
      <c r="J327" s="52"/>
      <c r="K327" s="52"/>
      <c r="L327" s="33" t="s">
        <v>769</v>
      </c>
      <c r="M327" s="33"/>
      <c r="N327" s="52"/>
      <c r="O327" s="34"/>
    </row>
    <row r="328" spans="1:15" s="35" customFormat="1" ht="52.5" customHeight="1" x14ac:dyDescent="0.2">
      <c r="A328" s="59" t="s">
        <v>931</v>
      </c>
      <c r="B328" s="52" t="s">
        <v>618</v>
      </c>
      <c r="C328" s="52" t="s">
        <v>2673</v>
      </c>
      <c r="D328" s="77">
        <v>849</v>
      </c>
      <c r="E328" s="19">
        <v>5970</v>
      </c>
      <c r="F328" s="49"/>
      <c r="G328" s="33" t="s">
        <v>769</v>
      </c>
      <c r="H328" s="52"/>
      <c r="I328" s="33" t="s">
        <v>769</v>
      </c>
      <c r="J328" s="52"/>
      <c r="K328" s="52"/>
      <c r="L328" s="33"/>
      <c r="M328" s="33" t="s">
        <v>769</v>
      </c>
      <c r="N328" s="52"/>
      <c r="O328" s="34"/>
    </row>
    <row r="329" spans="1:15" s="35" customFormat="1" ht="45" customHeight="1" x14ac:dyDescent="0.2">
      <c r="A329" s="59" t="s">
        <v>932</v>
      </c>
      <c r="B329" s="52" t="s">
        <v>537</v>
      </c>
      <c r="C329" s="52" t="s">
        <v>2580</v>
      </c>
      <c r="D329" s="77">
        <v>3600</v>
      </c>
      <c r="E329" s="19">
        <v>5971</v>
      </c>
      <c r="F329" s="49"/>
      <c r="G329" s="33" t="s">
        <v>769</v>
      </c>
      <c r="H329" s="52"/>
      <c r="I329" s="33" t="s">
        <v>769</v>
      </c>
      <c r="J329" s="52"/>
      <c r="K329" s="52"/>
      <c r="L329" s="33"/>
      <c r="M329" s="33" t="s">
        <v>769</v>
      </c>
      <c r="N329" s="52"/>
      <c r="O329" s="34"/>
    </row>
    <row r="330" spans="1:15" s="35" customFormat="1" ht="45" customHeight="1" x14ac:dyDescent="0.2">
      <c r="A330" s="59" t="s">
        <v>933</v>
      </c>
      <c r="B330" s="52" t="s">
        <v>619</v>
      </c>
      <c r="C330" s="52" t="s">
        <v>2674</v>
      </c>
      <c r="D330" s="77">
        <v>225</v>
      </c>
      <c r="E330" s="19">
        <v>5973</v>
      </c>
      <c r="F330" s="49"/>
      <c r="G330" s="33" t="s">
        <v>769</v>
      </c>
      <c r="H330" s="52"/>
      <c r="I330" s="33" t="s">
        <v>769</v>
      </c>
      <c r="J330" s="52"/>
      <c r="K330" s="52"/>
      <c r="L330" s="33"/>
      <c r="M330" s="33" t="s">
        <v>769</v>
      </c>
      <c r="N330" s="52"/>
      <c r="O330" s="34"/>
    </row>
    <row r="331" spans="1:15" s="35" customFormat="1" ht="45" customHeight="1" x14ac:dyDescent="0.2">
      <c r="A331" s="59" t="s">
        <v>934</v>
      </c>
      <c r="B331" s="52" t="s">
        <v>106</v>
      </c>
      <c r="C331" s="52" t="s">
        <v>2675</v>
      </c>
      <c r="D331" s="77">
        <v>1080</v>
      </c>
      <c r="E331" s="19">
        <v>5975</v>
      </c>
      <c r="F331" s="49"/>
      <c r="G331" s="33" t="s">
        <v>769</v>
      </c>
      <c r="H331" s="52"/>
      <c r="I331" s="33" t="s">
        <v>769</v>
      </c>
      <c r="J331" s="52"/>
      <c r="K331" s="52"/>
      <c r="L331" s="33"/>
      <c r="M331" s="33" t="s">
        <v>769</v>
      </c>
      <c r="N331" s="52"/>
      <c r="O331" s="34"/>
    </row>
    <row r="332" spans="1:15" s="35" customFormat="1" ht="45" customHeight="1" x14ac:dyDescent="0.2">
      <c r="A332" s="59" t="s">
        <v>935</v>
      </c>
      <c r="B332" s="52" t="s">
        <v>224</v>
      </c>
      <c r="C332" s="52" t="s">
        <v>2676</v>
      </c>
      <c r="D332" s="77">
        <v>1140</v>
      </c>
      <c r="E332" s="19">
        <v>5976</v>
      </c>
      <c r="F332" s="49"/>
      <c r="G332" s="33" t="s">
        <v>769</v>
      </c>
      <c r="H332" s="52"/>
      <c r="I332" s="33" t="s">
        <v>769</v>
      </c>
      <c r="J332" s="52"/>
      <c r="K332" s="52"/>
      <c r="L332" s="33"/>
      <c r="M332" s="33" t="s">
        <v>769</v>
      </c>
      <c r="N332" s="52"/>
      <c r="O332" s="34"/>
    </row>
    <row r="333" spans="1:15" s="35" customFormat="1" ht="45" customHeight="1" x14ac:dyDescent="0.2">
      <c r="A333" s="768" t="s">
        <v>936</v>
      </c>
      <c r="B333" s="52" t="s">
        <v>78</v>
      </c>
      <c r="C333" s="765" t="s">
        <v>2677</v>
      </c>
      <c r="D333" s="77">
        <f>689.3+200</f>
        <v>889.3</v>
      </c>
      <c r="E333" s="19">
        <v>5977</v>
      </c>
      <c r="F333" s="49"/>
      <c r="G333" s="33" t="s">
        <v>769</v>
      </c>
      <c r="H333" s="52"/>
      <c r="I333" s="33" t="s">
        <v>769</v>
      </c>
      <c r="J333" s="52"/>
      <c r="K333" s="52"/>
      <c r="L333" s="33"/>
      <c r="M333" s="33" t="s">
        <v>769</v>
      </c>
      <c r="N333" s="52"/>
      <c r="O333" s="34"/>
    </row>
    <row r="334" spans="1:15" s="35" customFormat="1" ht="45" customHeight="1" x14ac:dyDescent="0.2">
      <c r="A334" s="768"/>
      <c r="B334" s="52" t="s">
        <v>94</v>
      </c>
      <c r="C334" s="765"/>
      <c r="D334" s="77">
        <v>180</v>
      </c>
      <c r="E334" s="19">
        <v>5979</v>
      </c>
      <c r="F334" s="49"/>
      <c r="G334" s="33" t="s">
        <v>769</v>
      </c>
      <c r="H334" s="52"/>
      <c r="I334" s="33" t="s">
        <v>769</v>
      </c>
      <c r="J334" s="52"/>
      <c r="K334" s="52"/>
      <c r="L334" s="33"/>
      <c r="M334" s="33" t="s">
        <v>769</v>
      </c>
      <c r="N334" s="52"/>
      <c r="O334" s="34"/>
    </row>
    <row r="335" spans="1:15" s="35" customFormat="1" ht="45" customHeight="1" x14ac:dyDescent="0.2">
      <c r="A335" s="59" t="s">
        <v>937</v>
      </c>
      <c r="B335" s="52" t="s">
        <v>620</v>
      </c>
      <c r="C335" s="52" t="s">
        <v>2678</v>
      </c>
      <c r="D335" s="77">
        <v>3127.17</v>
      </c>
      <c r="E335" s="19">
        <v>5980</v>
      </c>
      <c r="F335" s="49"/>
      <c r="G335" s="33" t="s">
        <v>769</v>
      </c>
      <c r="H335" s="52"/>
      <c r="I335" s="33" t="s">
        <v>769</v>
      </c>
      <c r="J335" s="52"/>
      <c r="K335" s="52"/>
      <c r="L335" s="33"/>
      <c r="M335" s="33" t="s">
        <v>769</v>
      </c>
      <c r="N335" s="52"/>
      <c r="O335" s="34"/>
    </row>
    <row r="336" spans="1:15" s="35" customFormat="1" ht="31.5" customHeight="1" x14ac:dyDescent="0.2">
      <c r="A336" s="768" t="s">
        <v>938</v>
      </c>
      <c r="B336" s="52" t="s">
        <v>484</v>
      </c>
      <c r="C336" s="765" t="s">
        <v>2679</v>
      </c>
      <c r="D336" s="77">
        <v>533.33333333333337</v>
      </c>
      <c r="E336" s="19">
        <v>5984</v>
      </c>
      <c r="F336" s="49"/>
      <c r="G336" s="33" t="s">
        <v>769</v>
      </c>
      <c r="H336" s="52"/>
      <c r="I336" s="33" t="s">
        <v>769</v>
      </c>
      <c r="J336" s="52"/>
      <c r="K336" s="52"/>
      <c r="L336" s="33"/>
      <c r="M336" s="33" t="s">
        <v>769</v>
      </c>
      <c r="N336" s="52"/>
      <c r="O336" s="34"/>
    </row>
    <row r="337" spans="1:15" s="35" customFormat="1" ht="31.5" customHeight="1" x14ac:dyDescent="0.2">
      <c r="A337" s="768"/>
      <c r="B337" s="52" t="s">
        <v>483</v>
      </c>
      <c r="C337" s="765"/>
      <c r="D337" s="77">
        <v>533.33333333333337</v>
      </c>
      <c r="E337" s="19">
        <v>5983</v>
      </c>
      <c r="F337" s="49"/>
      <c r="G337" s="33" t="s">
        <v>769</v>
      </c>
      <c r="H337" s="52"/>
      <c r="I337" s="33" t="s">
        <v>769</v>
      </c>
      <c r="J337" s="52"/>
      <c r="K337" s="52"/>
      <c r="L337" s="33" t="s">
        <v>769</v>
      </c>
      <c r="M337" s="33"/>
      <c r="N337" s="52"/>
      <c r="O337" s="34"/>
    </row>
    <row r="338" spans="1:15" s="35" customFormat="1" ht="31.5" customHeight="1" x14ac:dyDescent="0.2">
      <c r="A338" s="768"/>
      <c r="B338" s="52" t="s">
        <v>486</v>
      </c>
      <c r="C338" s="765"/>
      <c r="D338" s="77">
        <v>533.33333333333337</v>
      </c>
      <c r="E338" s="19">
        <v>5982</v>
      </c>
      <c r="F338" s="49"/>
      <c r="G338" s="33" t="s">
        <v>769</v>
      </c>
      <c r="H338" s="52"/>
      <c r="I338" s="33" t="s">
        <v>769</v>
      </c>
      <c r="J338" s="52"/>
      <c r="K338" s="52"/>
      <c r="L338" s="33" t="s">
        <v>769</v>
      </c>
      <c r="M338" s="33"/>
      <c r="N338" s="52"/>
      <c r="O338" s="34"/>
    </row>
    <row r="339" spans="1:15" s="35" customFormat="1" ht="55.5" customHeight="1" x14ac:dyDescent="0.2">
      <c r="A339" s="59" t="s">
        <v>939</v>
      </c>
      <c r="B339" s="52" t="s">
        <v>621</v>
      </c>
      <c r="C339" s="52" t="s">
        <v>1592</v>
      </c>
      <c r="D339" s="77">
        <v>4840</v>
      </c>
      <c r="E339" s="19">
        <v>5985</v>
      </c>
      <c r="F339" s="49"/>
      <c r="G339" s="33" t="s">
        <v>769</v>
      </c>
      <c r="H339" s="52"/>
      <c r="I339" s="33" t="s">
        <v>769</v>
      </c>
      <c r="J339" s="52"/>
      <c r="K339" s="52"/>
      <c r="L339" s="33" t="s">
        <v>769</v>
      </c>
      <c r="M339" s="33"/>
      <c r="N339" s="52"/>
      <c r="O339" s="34"/>
    </row>
    <row r="340" spans="1:15" s="35" customFormat="1" ht="30.75" customHeight="1" x14ac:dyDescent="0.2">
      <c r="A340" s="59" t="s">
        <v>940</v>
      </c>
      <c r="B340" s="52" t="s">
        <v>622</v>
      </c>
      <c r="C340" s="52" t="s">
        <v>2680</v>
      </c>
      <c r="D340" s="77">
        <v>1704.16</v>
      </c>
      <c r="E340" s="19">
        <v>5987</v>
      </c>
      <c r="F340" s="49"/>
      <c r="G340" s="33" t="s">
        <v>769</v>
      </c>
      <c r="H340" s="52"/>
      <c r="I340" s="33" t="s">
        <v>769</v>
      </c>
      <c r="J340" s="52"/>
      <c r="K340" s="52"/>
      <c r="L340" s="33" t="s">
        <v>769</v>
      </c>
      <c r="M340" s="33"/>
      <c r="N340" s="52"/>
      <c r="O340" s="34"/>
    </row>
    <row r="341" spans="1:15" s="35" customFormat="1" ht="47.25" x14ac:dyDescent="0.2">
      <c r="A341" s="59" t="s">
        <v>941</v>
      </c>
      <c r="B341" s="52" t="s">
        <v>443</v>
      </c>
      <c r="C341" s="52" t="s">
        <v>2681</v>
      </c>
      <c r="D341" s="77">
        <v>101.7</v>
      </c>
      <c r="E341" s="19">
        <v>5988</v>
      </c>
      <c r="F341" s="49"/>
      <c r="G341" s="33" t="s">
        <v>769</v>
      </c>
      <c r="H341" s="52"/>
      <c r="I341" s="33" t="s">
        <v>769</v>
      </c>
      <c r="J341" s="52"/>
      <c r="K341" s="52"/>
      <c r="L341" s="33" t="s">
        <v>769</v>
      </c>
      <c r="M341" s="33"/>
      <c r="N341" s="52"/>
      <c r="O341" s="34"/>
    </row>
    <row r="342" spans="1:15" s="35" customFormat="1" ht="30.75" customHeight="1" x14ac:dyDescent="0.2">
      <c r="A342" s="59" t="s">
        <v>942</v>
      </c>
      <c r="B342" s="52" t="s">
        <v>623</v>
      </c>
      <c r="C342" s="52" t="s">
        <v>2682</v>
      </c>
      <c r="D342" s="77">
        <v>49</v>
      </c>
      <c r="E342" s="19">
        <v>5989</v>
      </c>
      <c r="F342" s="49"/>
      <c r="G342" s="33" t="s">
        <v>769</v>
      </c>
      <c r="H342" s="52"/>
      <c r="I342" s="33" t="s">
        <v>769</v>
      </c>
      <c r="J342" s="52"/>
      <c r="K342" s="52"/>
      <c r="L342" s="33" t="s">
        <v>769</v>
      </c>
      <c r="M342" s="33"/>
      <c r="N342" s="52"/>
      <c r="O342" s="34"/>
    </row>
    <row r="343" spans="1:15" s="35" customFormat="1" ht="27.75" customHeight="1" x14ac:dyDescent="0.2">
      <c r="A343" s="768" t="s">
        <v>943</v>
      </c>
      <c r="B343" s="52" t="s">
        <v>624</v>
      </c>
      <c r="C343" s="765" t="s">
        <v>2683</v>
      </c>
      <c r="D343" s="77">
        <v>429</v>
      </c>
      <c r="E343" s="19">
        <v>5990</v>
      </c>
      <c r="F343" s="49"/>
      <c r="G343" s="33" t="s">
        <v>769</v>
      </c>
      <c r="H343" s="52"/>
      <c r="I343" s="33" t="s">
        <v>769</v>
      </c>
      <c r="J343" s="52"/>
      <c r="K343" s="52"/>
      <c r="L343" s="33" t="s">
        <v>769</v>
      </c>
      <c r="M343" s="33"/>
      <c r="N343" s="52"/>
      <c r="O343" s="34"/>
    </row>
    <row r="344" spans="1:15" s="35" customFormat="1" ht="27.75" customHeight="1" x14ac:dyDescent="0.2">
      <c r="A344" s="768"/>
      <c r="B344" s="52" t="s">
        <v>625</v>
      </c>
      <c r="C344" s="765"/>
      <c r="D344" s="77">
        <v>890.75</v>
      </c>
      <c r="E344" s="19">
        <v>5991</v>
      </c>
      <c r="F344" s="49"/>
      <c r="G344" s="33" t="s">
        <v>769</v>
      </c>
      <c r="H344" s="52"/>
      <c r="I344" s="33" t="s">
        <v>769</v>
      </c>
      <c r="J344" s="52"/>
      <c r="K344" s="52"/>
      <c r="L344" s="33" t="s">
        <v>769</v>
      </c>
      <c r="M344" s="33"/>
      <c r="N344" s="52"/>
      <c r="O344" s="34"/>
    </row>
    <row r="345" spans="1:15" s="35" customFormat="1" ht="36" customHeight="1" x14ac:dyDescent="0.2">
      <c r="A345" s="59" t="s">
        <v>944</v>
      </c>
      <c r="B345" s="52" t="s">
        <v>120</v>
      </c>
      <c r="C345" s="52" t="s">
        <v>2684</v>
      </c>
      <c r="D345" s="77">
        <v>400</v>
      </c>
      <c r="E345" s="19">
        <v>5992</v>
      </c>
      <c r="F345" s="49"/>
      <c r="G345" s="33" t="s">
        <v>769</v>
      </c>
      <c r="H345" s="52"/>
      <c r="I345" s="33" t="s">
        <v>769</v>
      </c>
      <c r="J345" s="52"/>
      <c r="K345" s="52"/>
      <c r="L345" s="33" t="s">
        <v>769</v>
      </c>
      <c r="M345" s="33"/>
      <c r="N345" s="52"/>
      <c r="O345" s="34"/>
    </row>
    <row r="346" spans="1:15" s="35" customFormat="1" ht="36" customHeight="1" x14ac:dyDescent="0.2">
      <c r="A346" s="59" t="s">
        <v>945</v>
      </c>
      <c r="B346" s="52" t="s">
        <v>626</v>
      </c>
      <c r="C346" s="52" t="s">
        <v>2572</v>
      </c>
      <c r="D346" s="77">
        <v>1992.7</v>
      </c>
      <c r="E346" s="19">
        <v>5993</v>
      </c>
      <c r="F346" s="49"/>
      <c r="G346" s="33" t="s">
        <v>769</v>
      </c>
      <c r="H346" s="52"/>
      <c r="I346" s="33" t="s">
        <v>769</v>
      </c>
      <c r="J346" s="52"/>
      <c r="K346" s="52"/>
      <c r="L346" s="33" t="s">
        <v>769</v>
      </c>
      <c r="M346" s="33"/>
      <c r="N346" s="52"/>
      <c r="O346" s="34"/>
    </row>
    <row r="347" spans="1:15" s="35" customFormat="1" ht="59.25" customHeight="1" x14ac:dyDescent="0.2">
      <c r="A347" s="59" t="s">
        <v>946</v>
      </c>
      <c r="B347" s="52" t="s">
        <v>442</v>
      </c>
      <c r="C347" s="52" t="s">
        <v>2685</v>
      </c>
      <c r="D347" s="77">
        <v>45.2</v>
      </c>
      <c r="E347" s="19">
        <v>5994</v>
      </c>
      <c r="F347" s="49"/>
      <c r="G347" s="33" t="s">
        <v>769</v>
      </c>
      <c r="H347" s="52"/>
      <c r="I347" s="33" t="s">
        <v>769</v>
      </c>
      <c r="J347" s="52"/>
      <c r="K347" s="52"/>
      <c r="L347" s="33" t="s">
        <v>769</v>
      </c>
      <c r="M347" s="33"/>
      <c r="N347" s="52"/>
      <c r="O347" s="34"/>
    </row>
    <row r="348" spans="1:15" s="35" customFormat="1" ht="41.25" customHeight="1" x14ac:dyDescent="0.2">
      <c r="A348" s="59" t="s">
        <v>947</v>
      </c>
      <c r="B348" s="52" t="s">
        <v>627</v>
      </c>
      <c r="C348" s="52" t="s">
        <v>2686</v>
      </c>
      <c r="D348" s="77">
        <v>1615.9</v>
      </c>
      <c r="E348" s="19">
        <v>5995</v>
      </c>
      <c r="F348" s="49"/>
      <c r="G348" s="33" t="s">
        <v>769</v>
      </c>
      <c r="H348" s="52"/>
      <c r="I348" s="33" t="s">
        <v>769</v>
      </c>
      <c r="J348" s="52"/>
      <c r="K348" s="52"/>
      <c r="L348" s="33" t="s">
        <v>769</v>
      </c>
      <c r="M348" s="33"/>
      <c r="N348" s="52"/>
      <c r="O348" s="34"/>
    </row>
    <row r="349" spans="1:15" s="35" customFormat="1" ht="41.25" customHeight="1" x14ac:dyDescent="0.2">
      <c r="A349" s="768" t="s">
        <v>948</v>
      </c>
      <c r="B349" s="52" t="s">
        <v>107</v>
      </c>
      <c r="C349" s="765" t="s">
        <v>2687</v>
      </c>
      <c r="D349" s="77">
        <v>3150</v>
      </c>
      <c r="E349" s="19">
        <v>5998</v>
      </c>
      <c r="F349" s="49"/>
      <c r="G349" s="33" t="s">
        <v>769</v>
      </c>
      <c r="H349" s="52"/>
      <c r="I349" s="33" t="s">
        <v>769</v>
      </c>
      <c r="J349" s="52"/>
      <c r="K349" s="52"/>
      <c r="L349" s="33" t="s">
        <v>769</v>
      </c>
      <c r="M349" s="33"/>
      <c r="N349" s="52"/>
      <c r="O349" s="34"/>
    </row>
    <row r="350" spans="1:15" s="35" customFormat="1" ht="41.25" customHeight="1" x14ac:dyDescent="0.2">
      <c r="A350" s="768"/>
      <c r="B350" s="52" t="s">
        <v>628</v>
      </c>
      <c r="C350" s="765"/>
      <c r="D350" s="77">
        <v>7350</v>
      </c>
      <c r="E350" s="19">
        <v>5997</v>
      </c>
      <c r="F350" s="49"/>
      <c r="G350" s="33" t="s">
        <v>769</v>
      </c>
      <c r="H350" s="52"/>
      <c r="I350" s="33" t="s">
        <v>769</v>
      </c>
      <c r="J350" s="52"/>
      <c r="K350" s="52"/>
      <c r="L350" s="33" t="s">
        <v>769</v>
      </c>
      <c r="M350" s="33"/>
      <c r="N350" s="52"/>
      <c r="O350" s="34"/>
    </row>
    <row r="351" spans="1:15" s="35" customFormat="1" ht="47.25" customHeight="1" x14ac:dyDescent="0.2">
      <c r="A351" s="59" t="s">
        <v>949</v>
      </c>
      <c r="B351" s="52" t="s">
        <v>192</v>
      </c>
      <c r="C351" s="52" t="s">
        <v>2688</v>
      </c>
      <c r="D351" s="77">
        <v>2487</v>
      </c>
      <c r="E351" s="19">
        <v>5999</v>
      </c>
      <c r="F351" s="49"/>
      <c r="G351" s="33" t="s">
        <v>769</v>
      </c>
      <c r="H351" s="52"/>
      <c r="I351" s="33" t="s">
        <v>769</v>
      </c>
      <c r="J351" s="52"/>
      <c r="K351" s="52"/>
      <c r="L351" s="33" t="s">
        <v>769</v>
      </c>
      <c r="M351" s="33"/>
      <c r="N351" s="52"/>
      <c r="O351" s="34"/>
    </row>
    <row r="352" spans="1:15" s="35" customFormat="1" ht="47.25" customHeight="1" x14ac:dyDescent="0.2">
      <c r="A352" s="59" t="s">
        <v>950</v>
      </c>
      <c r="B352" s="52" t="s">
        <v>459</v>
      </c>
      <c r="C352" s="52" t="s">
        <v>2689</v>
      </c>
      <c r="D352" s="77">
        <v>720.7</v>
      </c>
      <c r="E352" s="19">
        <v>6000</v>
      </c>
      <c r="F352" s="49"/>
      <c r="G352" s="33" t="s">
        <v>769</v>
      </c>
      <c r="H352" s="52"/>
      <c r="I352" s="33" t="s">
        <v>769</v>
      </c>
      <c r="J352" s="52"/>
      <c r="K352" s="52"/>
      <c r="L352" s="33" t="s">
        <v>769</v>
      </c>
      <c r="M352" s="33"/>
      <c r="N352" s="52"/>
      <c r="O352" s="34"/>
    </row>
    <row r="353" spans="1:15" s="35" customFormat="1" ht="36" customHeight="1" x14ac:dyDescent="0.2">
      <c r="A353" s="768" t="s">
        <v>951</v>
      </c>
      <c r="B353" s="52" t="s">
        <v>459</v>
      </c>
      <c r="C353" s="765" t="s">
        <v>2690</v>
      </c>
      <c r="D353" s="77">
        <v>1100</v>
      </c>
      <c r="E353" s="19">
        <v>6001</v>
      </c>
      <c r="F353" s="49"/>
      <c r="G353" s="33" t="s">
        <v>769</v>
      </c>
      <c r="H353" s="52"/>
      <c r="I353" s="33" t="s">
        <v>769</v>
      </c>
      <c r="J353" s="52"/>
      <c r="K353" s="52"/>
      <c r="L353" s="33" t="s">
        <v>769</v>
      </c>
      <c r="M353" s="33"/>
      <c r="N353" s="52"/>
      <c r="O353" s="34"/>
    </row>
    <row r="354" spans="1:15" s="35" customFormat="1" ht="36" customHeight="1" x14ac:dyDescent="0.2">
      <c r="A354" s="768"/>
      <c r="B354" s="52" t="s">
        <v>181</v>
      </c>
      <c r="C354" s="765"/>
      <c r="D354" s="77">
        <v>1075</v>
      </c>
      <c r="E354" s="19">
        <v>6002</v>
      </c>
      <c r="F354" s="49"/>
      <c r="G354" s="33" t="s">
        <v>769</v>
      </c>
      <c r="H354" s="52"/>
      <c r="I354" s="33" t="s">
        <v>769</v>
      </c>
      <c r="J354" s="52"/>
      <c r="K354" s="52"/>
      <c r="L354" s="33" t="s">
        <v>769</v>
      </c>
      <c r="M354" s="33"/>
      <c r="N354" s="52"/>
      <c r="O354" s="34"/>
    </row>
    <row r="355" spans="1:15" s="35" customFormat="1" ht="31.5" x14ac:dyDescent="0.2">
      <c r="A355" s="59" t="s">
        <v>952</v>
      </c>
      <c r="B355" s="52" t="s">
        <v>629</v>
      </c>
      <c r="C355" s="52" t="s">
        <v>2691</v>
      </c>
      <c r="D355" s="77">
        <v>1782.4</v>
      </c>
      <c r="E355" s="19">
        <v>6003</v>
      </c>
      <c r="F355" s="49"/>
      <c r="G355" s="33" t="s">
        <v>769</v>
      </c>
      <c r="H355" s="52"/>
      <c r="I355" s="33" t="s">
        <v>769</v>
      </c>
      <c r="J355" s="52"/>
      <c r="K355" s="52"/>
      <c r="L355" s="33" t="s">
        <v>769</v>
      </c>
      <c r="M355" s="33"/>
      <c r="N355" s="52"/>
      <c r="O355" s="34"/>
    </row>
    <row r="356" spans="1:15" s="35" customFormat="1" ht="36.75" customHeight="1" x14ac:dyDescent="0.2">
      <c r="A356" s="59" t="s">
        <v>953</v>
      </c>
      <c r="B356" s="52" t="s">
        <v>201</v>
      </c>
      <c r="C356" s="52" t="s">
        <v>1593</v>
      </c>
      <c r="D356" s="77">
        <v>7000</v>
      </c>
      <c r="E356" s="19">
        <v>6004</v>
      </c>
      <c r="F356" s="49"/>
      <c r="G356" s="33" t="s">
        <v>769</v>
      </c>
      <c r="H356" s="52"/>
      <c r="I356" s="33" t="s">
        <v>769</v>
      </c>
      <c r="J356" s="52"/>
      <c r="K356" s="52"/>
      <c r="L356" s="33" t="s">
        <v>769</v>
      </c>
      <c r="M356" s="33"/>
      <c r="N356" s="52"/>
      <c r="O356" s="34"/>
    </row>
    <row r="357" spans="1:15" s="35" customFormat="1" ht="31.5" customHeight="1" x14ac:dyDescent="0.2">
      <c r="A357" s="768" t="s">
        <v>954</v>
      </c>
      <c r="B357" s="52" t="s">
        <v>630</v>
      </c>
      <c r="C357" s="765" t="s">
        <v>2692</v>
      </c>
      <c r="D357" s="77">
        <v>1326</v>
      </c>
      <c r="E357" s="19">
        <v>6010</v>
      </c>
      <c r="F357" s="49"/>
      <c r="G357" s="33" t="s">
        <v>769</v>
      </c>
      <c r="H357" s="52"/>
      <c r="I357" s="33" t="s">
        <v>769</v>
      </c>
      <c r="J357" s="52"/>
      <c r="K357" s="52"/>
      <c r="L357" s="33"/>
      <c r="M357" s="33" t="s">
        <v>769</v>
      </c>
      <c r="N357" s="52"/>
      <c r="O357" s="34"/>
    </row>
    <row r="358" spans="1:15" s="35" customFormat="1" ht="31.5" customHeight="1" x14ac:dyDescent="0.2">
      <c r="A358" s="768"/>
      <c r="B358" s="52" t="s">
        <v>10</v>
      </c>
      <c r="C358" s="765"/>
      <c r="D358" s="77">
        <v>219.18</v>
      </c>
      <c r="E358" s="19">
        <v>6009</v>
      </c>
      <c r="F358" s="49"/>
      <c r="G358" s="33" t="s">
        <v>769</v>
      </c>
      <c r="H358" s="52"/>
      <c r="I358" s="33" t="s">
        <v>769</v>
      </c>
      <c r="J358" s="52"/>
      <c r="K358" s="52"/>
      <c r="L358" s="33"/>
      <c r="M358" s="33" t="s">
        <v>769</v>
      </c>
      <c r="N358" s="52"/>
      <c r="O358" s="34"/>
    </row>
    <row r="359" spans="1:15" s="35" customFormat="1" ht="31.5" customHeight="1" x14ac:dyDescent="0.2">
      <c r="A359" s="768"/>
      <c r="B359" s="52" t="s">
        <v>98</v>
      </c>
      <c r="C359" s="765"/>
      <c r="D359" s="77">
        <v>1163.94</v>
      </c>
      <c r="E359" s="19">
        <v>6008</v>
      </c>
      <c r="F359" s="49"/>
      <c r="G359" s="33" t="s">
        <v>769</v>
      </c>
      <c r="H359" s="52"/>
      <c r="I359" s="33" t="s">
        <v>769</v>
      </c>
      <c r="J359" s="52"/>
      <c r="K359" s="52"/>
      <c r="L359" s="33"/>
      <c r="M359" s="33" t="s">
        <v>769</v>
      </c>
      <c r="N359" s="52"/>
      <c r="O359" s="34"/>
    </row>
    <row r="360" spans="1:15" s="35" customFormat="1" ht="31.5" customHeight="1" x14ac:dyDescent="0.2">
      <c r="A360" s="768"/>
      <c r="B360" s="52" t="s">
        <v>626</v>
      </c>
      <c r="C360" s="765"/>
      <c r="D360" s="77">
        <v>390</v>
      </c>
      <c r="E360" s="19">
        <v>6011</v>
      </c>
      <c r="F360" s="49"/>
      <c r="G360" s="33" t="s">
        <v>769</v>
      </c>
      <c r="H360" s="52"/>
      <c r="I360" s="33" t="s">
        <v>769</v>
      </c>
      <c r="J360" s="52"/>
      <c r="K360" s="52"/>
      <c r="L360" s="33"/>
      <c r="M360" s="33" t="s">
        <v>769</v>
      </c>
      <c r="N360" s="52"/>
      <c r="O360" s="34"/>
    </row>
    <row r="361" spans="1:15" s="35" customFormat="1" ht="47.25" customHeight="1" x14ac:dyDescent="0.2">
      <c r="A361" s="59" t="s">
        <v>955</v>
      </c>
      <c r="B361" s="52" t="s">
        <v>220</v>
      </c>
      <c r="C361" s="52" t="s">
        <v>2693</v>
      </c>
      <c r="D361" s="77">
        <v>6207</v>
      </c>
      <c r="E361" s="19">
        <v>6005</v>
      </c>
      <c r="F361" s="49"/>
      <c r="G361" s="33" t="s">
        <v>769</v>
      </c>
      <c r="H361" s="52"/>
      <c r="I361" s="33" t="s">
        <v>769</v>
      </c>
      <c r="J361" s="52"/>
      <c r="K361" s="52"/>
      <c r="L361" s="33"/>
      <c r="M361" s="33" t="s">
        <v>769</v>
      </c>
      <c r="N361" s="52"/>
      <c r="O361" s="34"/>
    </row>
    <row r="362" spans="1:15" s="35" customFormat="1" ht="47.25" customHeight="1" x14ac:dyDescent="0.2">
      <c r="A362" s="59" t="s">
        <v>956</v>
      </c>
      <c r="B362" s="52" t="s">
        <v>153</v>
      </c>
      <c r="C362" s="52" t="s">
        <v>2694</v>
      </c>
      <c r="D362" s="77">
        <v>656.55</v>
      </c>
      <c r="E362" s="19">
        <v>6006</v>
      </c>
      <c r="F362" s="49"/>
      <c r="G362" s="33" t="s">
        <v>769</v>
      </c>
      <c r="H362" s="52"/>
      <c r="I362" s="33" t="s">
        <v>769</v>
      </c>
      <c r="J362" s="52"/>
      <c r="K362" s="52"/>
      <c r="L362" s="33"/>
      <c r="M362" s="33" t="s">
        <v>769</v>
      </c>
      <c r="N362" s="52"/>
      <c r="O362" s="34"/>
    </row>
    <row r="363" spans="1:15" s="35" customFormat="1" ht="47.25" customHeight="1" x14ac:dyDescent="0.2">
      <c r="A363" s="59" t="s">
        <v>957</v>
      </c>
      <c r="B363" s="52" t="s">
        <v>78</v>
      </c>
      <c r="C363" s="52" t="s">
        <v>2695</v>
      </c>
      <c r="D363" s="77">
        <v>1819.15</v>
      </c>
      <c r="E363" s="19">
        <v>6020</v>
      </c>
      <c r="F363" s="49"/>
      <c r="G363" s="33" t="s">
        <v>769</v>
      </c>
      <c r="H363" s="52"/>
      <c r="I363" s="33" t="s">
        <v>769</v>
      </c>
      <c r="J363" s="52"/>
      <c r="K363" s="52"/>
      <c r="L363" s="33" t="s">
        <v>769</v>
      </c>
      <c r="M363" s="33"/>
      <c r="N363" s="52"/>
      <c r="O363" s="34"/>
    </row>
    <row r="364" spans="1:15" s="35" customFormat="1" ht="28.5" customHeight="1" x14ac:dyDescent="0.2">
      <c r="A364" s="768" t="s">
        <v>958</v>
      </c>
      <c r="B364" s="52" t="s">
        <v>174</v>
      </c>
      <c r="C364" s="765" t="s">
        <v>2696</v>
      </c>
      <c r="D364" s="77">
        <v>390</v>
      </c>
      <c r="E364" s="19">
        <v>6013</v>
      </c>
      <c r="F364" s="49"/>
      <c r="G364" s="33" t="s">
        <v>769</v>
      </c>
      <c r="H364" s="52"/>
      <c r="I364" s="33" t="s">
        <v>769</v>
      </c>
      <c r="J364" s="52"/>
      <c r="K364" s="52"/>
      <c r="L364" s="33" t="s">
        <v>769</v>
      </c>
      <c r="M364" s="33"/>
      <c r="N364" s="52"/>
      <c r="O364" s="34"/>
    </row>
    <row r="365" spans="1:15" s="35" customFormat="1" ht="28.5" customHeight="1" x14ac:dyDescent="0.2">
      <c r="A365" s="768"/>
      <c r="B365" s="52" t="s">
        <v>619</v>
      </c>
      <c r="C365" s="765"/>
      <c r="D365" s="77">
        <v>430</v>
      </c>
      <c r="E365" s="19">
        <v>6012</v>
      </c>
      <c r="F365" s="49"/>
      <c r="G365" s="33" t="s">
        <v>769</v>
      </c>
      <c r="H365" s="52"/>
      <c r="I365" s="33" t="s">
        <v>769</v>
      </c>
      <c r="J365" s="52"/>
      <c r="K365" s="52"/>
      <c r="L365" s="33" t="s">
        <v>769</v>
      </c>
      <c r="M365" s="33"/>
      <c r="N365" s="52"/>
      <c r="O365" s="34"/>
    </row>
    <row r="366" spans="1:15" s="35" customFormat="1" ht="45" customHeight="1" x14ac:dyDescent="0.2">
      <c r="A366" s="59" t="s">
        <v>959</v>
      </c>
      <c r="B366" s="52" t="s">
        <v>123</v>
      </c>
      <c r="C366" s="52" t="s">
        <v>2697</v>
      </c>
      <c r="D366" s="77">
        <v>1565</v>
      </c>
      <c r="E366" s="19">
        <v>6007</v>
      </c>
      <c r="F366" s="49"/>
      <c r="G366" s="33" t="s">
        <v>769</v>
      </c>
      <c r="H366" s="52"/>
      <c r="I366" s="33" t="s">
        <v>769</v>
      </c>
      <c r="J366" s="52"/>
      <c r="K366" s="52"/>
      <c r="L366" s="33" t="s">
        <v>769</v>
      </c>
      <c r="M366" s="33"/>
      <c r="N366" s="52"/>
      <c r="O366" s="34"/>
    </row>
    <row r="367" spans="1:15" s="35" customFormat="1" ht="28.5" customHeight="1" x14ac:dyDescent="0.2">
      <c r="A367" s="59" t="s">
        <v>960</v>
      </c>
      <c r="B367" s="52" t="s">
        <v>174</v>
      </c>
      <c r="C367" s="52" t="s">
        <v>2698</v>
      </c>
      <c r="D367" s="77">
        <v>935</v>
      </c>
      <c r="E367" s="19">
        <v>6016</v>
      </c>
      <c r="F367" s="49"/>
      <c r="G367" s="33" t="s">
        <v>769</v>
      </c>
      <c r="H367" s="52"/>
      <c r="I367" s="33" t="s">
        <v>769</v>
      </c>
      <c r="J367" s="52"/>
      <c r="K367" s="52"/>
      <c r="L367" s="33" t="s">
        <v>769</v>
      </c>
      <c r="M367" s="33"/>
      <c r="N367" s="52"/>
      <c r="O367" s="34"/>
    </row>
    <row r="368" spans="1:15" s="35" customFormat="1" ht="28.5" customHeight="1" x14ac:dyDescent="0.2">
      <c r="A368" s="768" t="s">
        <v>961</v>
      </c>
      <c r="B368" s="52" t="s">
        <v>164</v>
      </c>
      <c r="C368" s="765" t="s">
        <v>2699</v>
      </c>
      <c r="D368" s="77">
        <v>412.22</v>
      </c>
      <c r="E368" s="19">
        <v>6017</v>
      </c>
      <c r="F368" s="49"/>
      <c r="G368" s="33" t="s">
        <v>769</v>
      </c>
      <c r="H368" s="52"/>
      <c r="I368" s="33" t="s">
        <v>769</v>
      </c>
      <c r="J368" s="52"/>
      <c r="K368" s="52"/>
      <c r="L368" s="33" t="s">
        <v>769</v>
      </c>
      <c r="M368" s="33"/>
      <c r="N368" s="52"/>
      <c r="O368" s="34"/>
    </row>
    <row r="369" spans="1:25" s="35" customFormat="1" ht="28.5" customHeight="1" x14ac:dyDescent="0.2">
      <c r="A369" s="768"/>
      <c r="B369" s="52" t="s">
        <v>174</v>
      </c>
      <c r="C369" s="765"/>
      <c r="D369" s="77">
        <v>236.25</v>
      </c>
      <c r="E369" s="19">
        <v>6018</v>
      </c>
      <c r="F369" s="49"/>
      <c r="G369" s="33" t="s">
        <v>769</v>
      </c>
      <c r="H369" s="52"/>
      <c r="I369" s="33" t="s">
        <v>769</v>
      </c>
      <c r="J369" s="52"/>
      <c r="K369" s="52"/>
      <c r="L369" s="33"/>
      <c r="M369" s="33" t="s">
        <v>769</v>
      </c>
      <c r="N369" s="52"/>
      <c r="O369" s="34"/>
    </row>
    <row r="370" spans="1:25" s="35" customFormat="1" ht="38.25" customHeight="1" x14ac:dyDescent="0.2">
      <c r="A370" s="59" t="s">
        <v>962</v>
      </c>
      <c r="B370" s="52" t="s">
        <v>631</v>
      </c>
      <c r="C370" s="52" t="s">
        <v>2700</v>
      </c>
      <c r="D370" s="77">
        <v>12430</v>
      </c>
      <c r="E370" s="19">
        <v>6019</v>
      </c>
      <c r="F370" s="49"/>
      <c r="G370" s="33" t="s">
        <v>769</v>
      </c>
      <c r="H370" s="52"/>
      <c r="I370" s="33" t="s">
        <v>769</v>
      </c>
      <c r="J370" s="52"/>
      <c r="K370" s="52"/>
      <c r="L370" s="33"/>
      <c r="M370" s="33" t="s">
        <v>769</v>
      </c>
      <c r="N370" s="52"/>
      <c r="O370" s="34"/>
    </row>
    <row r="371" spans="1:25" s="35" customFormat="1" ht="38.25" customHeight="1" x14ac:dyDescent="0.2">
      <c r="A371" s="59" t="s">
        <v>963</v>
      </c>
      <c r="B371" s="52" t="s">
        <v>481</v>
      </c>
      <c r="C371" s="52" t="s">
        <v>2701</v>
      </c>
      <c r="D371" s="77">
        <v>5936.11</v>
      </c>
      <c r="E371" s="19">
        <v>6021</v>
      </c>
      <c r="F371" s="49"/>
      <c r="G371" s="33" t="s">
        <v>769</v>
      </c>
      <c r="H371" s="52"/>
      <c r="I371" s="33" t="s">
        <v>769</v>
      </c>
      <c r="J371" s="52"/>
      <c r="K371" s="52"/>
      <c r="L371" s="33"/>
      <c r="M371" s="33" t="s">
        <v>769</v>
      </c>
      <c r="N371" s="52"/>
      <c r="O371" s="34"/>
    </row>
    <row r="372" spans="1:25" s="35" customFormat="1" ht="66.75" customHeight="1" x14ac:dyDescent="0.2">
      <c r="A372" s="768" t="s">
        <v>964</v>
      </c>
      <c r="B372" s="52" t="s">
        <v>632</v>
      </c>
      <c r="C372" s="765" t="s">
        <v>1594</v>
      </c>
      <c r="D372" s="77">
        <v>1781.12</v>
      </c>
      <c r="E372" s="19" t="s">
        <v>655</v>
      </c>
      <c r="F372" s="49"/>
      <c r="G372" s="33" t="s">
        <v>769</v>
      </c>
      <c r="H372" s="52"/>
      <c r="I372" s="33" t="s">
        <v>769</v>
      </c>
      <c r="J372" s="52"/>
      <c r="K372" s="52"/>
      <c r="L372" s="33"/>
      <c r="M372" s="33" t="s">
        <v>769</v>
      </c>
      <c r="N372" s="52"/>
      <c r="O372" s="34"/>
    </row>
    <row r="373" spans="1:25" s="35" customFormat="1" ht="66.75" customHeight="1" x14ac:dyDescent="0.2">
      <c r="A373" s="768"/>
      <c r="B373" s="52" t="s">
        <v>633</v>
      </c>
      <c r="C373" s="765"/>
      <c r="D373" s="77">
        <v>1975</v>
      </c>
      <c r="E373" s="19" t="s">
        <v>656</v>
      </c>
      <c r="F373" s="49"/>
      <c r="G373" s="33" t="s">
        <v>769</v>
      </c>
      <c r="H373" s="52"/>
      <c r="I373" s="33" t="s">
        <v>769</v>
      </c>
      <c r="J373" s="52"/>
      <c r="K373" s="52"/>
      <c r="L373" s="33"/>
      <c r="M373" s="33" t="s">
        <v>769</v>
      </c>
      <c r="N373" s="52"/>
      <c r="O373" s="34"/>
    </row>
    <row r="374" spans="1:25" s="35" customFormat="1" ht="52.5" customHeight="1" thickBot="1" x14ac:dyDescent="0.25">
      <c r="A374" s="61" t="s">
        <v>965</v>
      </c>
      <c r="B374" s="62" t="s">
        <v>634</v>
      </c>
      <c r="C374" s="62" t="s">
        <v>2702</v>
      </c>
      <c r="D374" s="78">
        <v>1785.4</v>
      </c>
      <c r="E374" s="24">
        <v>6022</v>
      </c>
      <c r="F374" s="50"/>
      <c r="G374" s="36" t="s">
        <v>769</v>
      </c>
      <c r="H374" s="62"/>
      <c r="I374" s="36" t="s">
        <v>769</v>
      </c>
      <c r="J374" s="62"/>
      <c r="K374" s="62"/>
      <c r="L374" s="36" t="s">
        <v>769</v>
      </c>
      <c r="M374" s="36"/>
      <c r="N374" s="62"/>
      <c r="O374" s="37"/>
    </row>
    <row r="375" spans="1:25" s="9" customFormat="1" ht="15.75" thickTop="1" x14ac:dyDescent="0.2">
      <c r="A375" s="79"/>
      <c r="B375" s="80"/>
      <c r="C375" s="45"/>
      <c r="D375" s="10"/>
      <c r="E375" s="79"/>
      <c r="F375" s="80"/>
    </row>
    <row r="376" spans="1:25" s="9" customFormat="1" x14ac:dyDescent="0.2">
      <c r="A376" s="7"/>
      <c r="D376" s="10"/>
      <c r="E376" s="7"/>
    </row>
    <row r="377" spans="1:25" s="76" customFormat="1" ht="42.75" customHeight="1" thickBot="1" x14ac:dyDescent="0.25">
      <c r="A377" s="770" t="s">
        <v>657</v>
      </c>
      <c r="B377" s="770"/>
      <c r="C377" s="770"/>
      <c r="D377" s="770"/>
      <c r="E377" s="770"/>
      <c r="F377" s="770"/>
      <c r="G377" s="770"/>
      <c r="H377" s="770"/>
      <c r="I377" s="770"/>
      <c r="J377" s="770"/>
      <c r="K377" s="770"/>
      <c r="L377" s="770"/>
      <c r="M377" s="770"/>
      <c r="N377" s="770"/>
      <c r="O377" s="770"/>
    </row>
    <row r="378" spans="1:25" s="40" customFormat="1" ht="48" customHeight="1" thickTop="1" x14ac:dyDescent="0.2">
      <c r="A378" s="757" t="s">
        <v>1571</v>
      </c>
      <c r="B378" s="759" t="s">
        <v>1572</v>
      </c>
      <c r="C378" s="759" t="s">
        <v>1573</v>
      </c>
      <c r="D378" s="759" t="s">
        <v>763</v>
      </c>
      <c r="E378" s="761" t="s">
        <v>764</v>
      </c>
      <c r="F378" s="763" t="s">
        <v>1574</v>
      </c>
      <c r="G378" s="763" t="s">
        <v>1575</v>
      </c>
      <c r="H378" s="763"/>
      <c r="I378" s="763" t="s">
        <v>1576</v>
      </c>
      <c r="J378" s="763"/>
      <c r="K378" s="763" t="s">
        <v>1577</v>
      </c>
      <c r="L378" s="763"/>
      <c r="M378" s="763"/>
      <c r="N378" s="763"/>
      <c r="O378" s="755" t="s">
        <v>1578</v>
      </c>
      <c r="P378" s="39"/>
      <c r="Q378" s="39"/>
      <c r="R378" s="39"/>
      <c r="S378" s="39"/>
      <c r="T378" s="39"/>
      <c r="U378" s="39"/>
      <c r="V378" s="39"/>
      <c r="W378" s="39"/>
      <c r="X378" s="39"/>
      <c r="Y378" s="39"/>
    </row>
    <row r="379" spans="1:25" s="40" customFormat="1" ht="33" customHeight="1" thickBot="1" x14ac:dyDescent="0.25">
      <c r="A379" s="758"/>
      <c r="B379" s="760"/>
      <c r="C379" s="760"/>
      <c r="D379" s="760"/>
      <c r="E379" s="762"/>
      <c r="F379" s="764"/>
      <c r="G379" s="64" t="s">
        <v>1579</v>
      </c>
      <c r="H379" s="64" t="s">
        <v>1580</v>
      </c>
      <c r="I379" s="64" t="s">
        <v>1581</v>
      </c>
      <c r="J379" s="64" t="s">
        <v>1580</v>
      </c>
      <c r="K379" s="64" t="s">
        <v>765</v>
      </c>
      <c r="L379" s="64" t="s">
        <v>766</v>
      </c>
      <c r="M379" s="64" t="s">
        <v>767</v>
      </c>
      <c r="N379" s="64" t="s">
        <v>768</v>
      </c>
      <c r="O379" s="756"/>
      <c r="P379" s="39"/>
      <c r="Q379" s="39"/>
      <c r="R379" s="39"/>
      <c r="S379" s="39"/>
      <c r="T379" s="39"/>
      <c r="U379" s="39"/>
      <c r="V379" s="39"/>
      <c r="W379" s="39"/>
      <c r="X379" s="39"/>
      <c r="Y379" s="39"/>
    </row>
    <row r="380" spans="1:25" s="35" customFormat="1" ht="47.25" x14ac:dyDescent="0.2">
      <c r="A380" s="69" t="s">
        <v>966</v>
      </c>
      <c r="B380" s="38" t="s">
        <v>658</v>
      </c>
      <c r="C380" s="58" t="s">
        <v>2703</v>
      </c>
      <c r="D380" s="48">
        <v>62345.5</v>
      </c>
      <c r="E380" s="54" t="s">
        <v>663</v>
      </c>
      <c r="F380" s="52"/>
      <c r="G380" s="33"/>
      <c r="H380" s="33" t="s">
        <v>769</v>
      </c>
      <c r="I380" s="33" t="s">
        <v>769</v>
      </c>
      <c r="J380" s="52"/>
      <c r="K380" s="52"/>
      <c r="L380" s="33"/>
      <c r="M380" s="33" t="s">
        <v>769</v>
      </c>
      <c r="N380" s="52"/>
      <c r="O380" s="34" t="s">
        <v>2518</v>
      </c>
    </row>
    <row r="381" spans="1:25" s="35" customFormat="1" ht="47.25" x14ac:dyDescent="0.2">
      <c r="A381" s="766" t="s">
        <v>967</v>
      </c>
      <c r="B381" s="38" t="s">
        <v>658</v>
      </c>
      <c r="C381" s="777" t="s">
        <v>2704</v>
      </c>
      <c r="D381" s="48">
        <v>58105</v>
      </c>
      <c r="E381" s="54" t="s">
        <v>664</v>
      </c>
      <c r="F381" s="52"/>
      <c r="G381" s="33"/>
      <c r="H381" s="33" t="s">
        <v>769</v>
      </c>
      <c r="I381" s="33" t="s">
        <v>769</v>
      </c>
      <c r="J381" s="52"/>
      <c r="K381" s="52"/>
      <c r="L381" s="33"/>
      <c r="M381" s="33" t="s">
        <v>769</v>
      </c>
      <c r="N381" s="52"/>
      <c r="O381" s="34" t="s">
        <v>2518</v>
      </c>
    </row>
    <row r="382" spans="1:25" s="35" customFormat="1" ht="47.25" x14ac:dyDescent="0.2">
      <c r="A382" s="766"/>
      <c r="B382" s="38" t="s">
        <v>659</v>
      </c>
      <c r="C382" s="777"/>
      <c r="D382" s="48">
        <v>13017.6</v>
      </c>
      <c r="E382" s="54" t="s">
        <v>665</v>
      </c>
      <c r="F382" s="52"/>
      <c r="G382" s="33"/>
      <c r="H382" s="33" t="s">
        <v>769</v>
      </c>
      <c r="I382" s="33" t="s">
        <v>769</v>
      </c>
      <c r="J382" s="52"/>
      <c r="K382" s="52"/>
      <c r="L382" s="33" t="s">
        <v>769</v>
      </c>
      <c r="M382" s="33"/>
      <c r="N382" s="52"/>
      <c r="O382" s="34" t="s">
        <v>2518</v>
      </c>
    </row>
    <row r="383" spans="1:25" s="35" customFormat="1" ht="47.25" x14ac:dyDescent="0.2">
      <c r="A383" s="766" t="s">
        <v>968</v>
      </c>
      <c r="B383" s="38" t="s">
        <v>660</v>
      </c>
      <c r="C383" s="777" t="s">
        <v>2705</v>
      </c>
      <c r="D383" s="48">
        <v>65650.350000000006</v>
      </c>
      <c r="E383" s="54" t="s">
        <v>666</v>
      </c>
      <c r="F383" s="52"/>
      <c r="G383" s="33" t="s">
        <v>769</v>
      </c>
      <c r="H383" s="52"/>
      <c r="I383" s="33" t="s">
        <v>769</v>
      </c>
      <c r="J383" s="52"/>
      <c r="K383" s="52"/>
      <c r="L383" s="33" t="s">
        <v>769</v>
      </c>
      <c r="M383" s="33"/>
      <c r="N383" s="52"/>
      <c r="O383" s="34"/>
    </row>
    <row r="384" spans="1:25" s="35" customFormat="1" ht="47.25" x14ac:dyDescent="0.2">
      <c r="A384" s="766"/>
      <c r="B384" s="38" t="s">
        <v>661</v>
      </c>
      <c r="C384" s="777"/>
      <c r="D384" s="48">
        <v>114817.63</v>
      </c>
      <c r="E384" s="54" t="s">
        <v>667</v>
      </c>
      <c r="F384" s="52"/>
      <c r="G384" s="33" t="s">
        <v>769</v>
      </c>
      <c r="H384" s="52"/>
      <c r="I384" s="33" t="s">
        <v>769</v>
      </c>
      <c r="J384" s="52"/>
      <c r="K384" s="52"/>
      <c r="L384" s="33"/>
      <c r="M384" s="33" t="s">
        <v>769</v>
      </c>
      <c r="N384" s="52"/>
      <c r="O384" s="34"/>
    </row>
    <row r="385" spans="1:25" s="35" customFormat="1" ht="47.25" x14ac:dyDescent="0.2">
      <c r="A385" s="766" t="s">
        <v>969</v>
      </c>
      <c r="B385" s="38" t="s">
        <v>153</v>
      </c>
      <c r="C385" s="777" t="s">
        <v>2706</v>
      </c>
      <c r="D385" s="48">
        <v>235716.71</v>
      </c>
      <c r="E385" s="54" t="s">
        <v>668</v>
      </c>
      <c r="F385" s="52"/>
      <c r="G385" s="33" t="s">
        <v>769</v>
      </c>
      <c r="H385" s="52"/>
      <c r="I385" s="33" t="s">
        <v>769</v>
      </c>
      <c r="J385" s="52"/>
      <c r="K385" s="52"/>
      <c r="L385" s="33"/>
      <c r="M385" s="33" t="s">
        <v>769</v>
      </c>
      <c r="N385" s="52"/>
      <c r="O385" s="34"/>
    </row>
    <row r="386" spans="1:25" s="35" customFormat="1" ht="47.25" x14ac:dyDescent="0.2">
      <c r="A386" s="766"/>
      <c r="B386" s="38" t="s">
        <v>273</v>
      </c>
      <c r="C386" s="777"/>
      <c r="D386" s="48">
        <v>22441.599999999999</v>
      </c>
      <c r="E386" s="54" t="s">
        <v>669</v>
      </c>
      <c r="F386" s="52"/>
      <c r="G386" s="33" t="s">
        <v>769</v>
      </c>
      <c r="H386" s="52"/>
      <c r="I386" s="33" t="s">
        <v>769</v>
      </c>
      <c r="J386" s="52"/>
      <c r="K386" s="52"/>
      <c r="L386" s="33"/>
      <c r="M386" s="33" t="s">
        <v>769</v>
      </c>
      <c r="N386" s="52"/>
      <c r="O386" s="34"/>
    </row>
    <row r="387" spans="1:25" s="35" customFormat="1" ht="47.25" x14ac:dyDescent="0.2">
      <c r="A387" s="766"/>
      <c r="B387" s="38" t="s">
        <v>226</v>
      </c>
      <c r="C387" s="777"/>
      <c r="D387" s="48">
        <v>1320.6</v>
      </c>
      <c r="E387" s="54" t="s">
        <v>670</v>
      </c>
      <c r="F387" s="52"/>
      <c r="G387" s="33" t="s">
        <v>769</v>
      </c>
      <c r="H387" s="52"/>
      <c r="I387" s="33" t="s">
        <v>769</v>
      </c>
      <c r="J387" s="52"/>
      <c r="K387" s="52"/>
      <c r="L387" s="33" t="s">
        <v>769</v>
      </c>
      <c r="M387" s="33"/>
      <c r="N387" s="52"/>
      <c r="O387" s="34"/>
    </row>
    <row r="388" spans="1:25" s="35" customFormat="1" ht="48" thickBot="1" x14ac:dyDescent="0.25">
      <c r="A388" s="70" t="s">
        <v>970</v>
      </c>
      <c r="B388" s="83" t="s">
        <v>662</v>
      </c>
      <c r="C388" s="68" t="s">
        <v>2707</v>
      </c>
      <c r="D388" s="47">
        <v>257850.6</v>
      </c>
      <c r="E388" s="71" t="s">
        <v>671</v>
      </c>
      <c r="F388" s="62"/>
      <c r="G388" s="36" t="s">
        <v>769</v>
      </c>
      <c r="H388" s="62"/>
      <c r="I388" s="36" t="s">
        <v>769</v>
      </c>
      <c r="J388" s="62"/>
      <c r="K388" s="62"/>
      <c r="L388" s="36" t="s">
        <v>769</v>
      </c>
      <c r="M388" s="36"/>
      <c r="N388" s="62"/>
      <c r="O388" s="37"/>
    </row>
    <row r="389" spans="1:25" s="9" customFormat="1" ht="15.75" thickTop="1" x14ac:dyDescent="0.2">
      <c r="A389" s="81"/>
      <c r="B389" s="82"/>
      <c r="C389" s="82"/>
      <c r="D389" s="10"/>
      <c r="E389" s="85"/>
    </row>
    <row r="390" spans="1:25" s="9" customFormat="1" x14ac:dyDescent="0.2">
      <c r="A390" s="7"/>
      <c r="D390" s="10"/>
      <c r="E390" s="7"/>
    </row>
    <row r="391" spans="1:25" s="76" customFormat="1" ht="48" customHeight="1" thickBot="1" x14ac:dyDescent="0.25">
      <c r="A391" s="770" t="s">
        <v>672</v>
      </c>
      <c r="B391" s="770"/>
      <c r="C391" s="770"/>
      <c r="D391" s="770"/>
      <c r="E391" s="770"/>
      <c r="F391" s="770"/>
      <c r="G391" s="770"/>
      <c r="H391" s="770"/>
      <c r="I391" s="770"/>
      <c r="J391" s="770"/>
      <c r="K391" s="770"/>
      <c r="L391" s="770"/>
      <c r="M391" s="770"/>
      <c r="N391" s="770"/>
      <c r="O391" s="770"/>
    </row>
    <row r="392" spans="1:25" s="40" customFormat="1" ht="48" customHeight="1" thickTop="1" x14ac:dyDescent="0.2">
      <c r="A392" s="757" t="s">
        <v>1571</v>
      </c>
      <c r="B392" s="759" t="s">
        <v>1572</v>
      </c>
      <c r="C392" s="759" t="s">
        <v>1573</v>
      </c>
      <c r="D392" s="759" t="s">
        <v>763</v>
      </c>
      <c r="E392" s="761" t="s">
        <v>764</v>
      </c>
      <c r="F392" s="763" t="s">
        <v>1574</v>
      </c>
      <c r="G392" s="763" t="s">
        <v>1575</v>
      </c>
      <c r="H392" s="763"/>
      <c r="I392" s="763" t="s">
        <v>1576</v>
      </c>
      <c r="J392" s="763"/>
      <c r="K392" s="763" t="s">
        <v>1577</v>
      </c>
      <c r="L392" s="763"/>
      <c r="M392" s="763"/>
      <c r="N392" s="763"/>
      <c r="O392" s="755" t="s">
        <v>1578</v>
      </c>
      <c r="P392" s="39"/>
      <c r="Q392" s="39"/>
      <c r="R392" s="39"/>
      <c r="S392" s="39"/>
      <c r="T392" s="39"/>
      <c r="U392" s="39"/>
      <c r="V392" s="39"/>
      <c r="W392" s="39"/>
      <c r="X392" s="39"/>
      <c r="Y392" s="39"/>
    </row>
    <row r="393" spans="1:25" s="40" customFormat="1" ht="33" customHeight="1" thickBot="1" x14ac:dyDescent="0.25">
      <c r="A393" s="758"/>
      <c r="B393" s="760"/>
      <c r="C393" s="760"/>
      <c r="D393" s="760"/>
      <c r="E393" s="762"/>
      <c r="F393" s="764"/>
      <c r="G393" s="64" t="s">
        <v>1579</v>
      </c>
      <c r="H393" s="64" t="s">
        <v>1580</v>
      </c>
      <c r="I393" s="64" t="s">
        <v>1581</v>
      </c>
      <c r="J393" s="64" t="s">
        <v>1580</v>
      </c>
      <c r="K393" s="64" t="s">
        <v>765</v>
      </c>
      <c r="L393" s="64" t="s">
        <v>766</v>
      </c>
      <c r="M393" s="64" t="s">
        <v>767</v>
      </c>
      <c r="N393" s="64" t="s">
        <v>768</v>
      </c>
      <c r="O393" s="756"/>
      <c r="P393" s="39"/>
      <c r="Q393" s="39"/>
      <c r="R393" s="39"/>
      <c r="S393" s="39"/>
      <c r="T393" s="39"/>
      <c r="U393" s="39"/>
      <c r="V393" s="39"/>
      <c r="W393" s="39"/>
      <c r="X393" s="39"/>
      <c r="Y393" s="39"/>
    </row>
    <row r="394" spans="1:25" s="35" customFormat="1" ht="47.25" x14ac:dyDescent="0.2">
      <c r="A394" s="69" t="s">
        <v>971</v>
      </c>
      <c r="B394" s="55" t="s">
        <v>673</v>
      </c>
      <c r="C394" s="58" t="s">
        <v>2708</v>
      </c>
      <c r="D394" s="48">
        <v>35770</v>
      </c>
      <c r="E394" s="54" t="s">
        <v>689</v>
      </c>
      <c r="F394" s="52"/>
      <c r="G394" s="33" t="s">
        <v>769</v>
      </c>
      <c r="H394" s="52"/>
      <c r="I394" s="33" t="s">
        <v>769</v>
      </c>
      <c r="J394" s="52"/>
      <c r="K394" s="52"/>
      <c r="L394" s="33" t="s">
        <v>769</v>
      </c>
      <c r="M394" s="33"/>
      <c r="N394" s="52"/>
      <c r="O394" s="34"/>
    </row>
    <row r="395" spans="1:25" s="35" customFormat="1" ht="47.25" x14ac:dyDescent="0.2">
      <c r="A395" s="766" t="s">
        <v>972</v>
      </c>
      <c r="B395" s="55" t="s">
        <v>674</v>
      </c>
      <c r="C395" s="777" t="s">
        <v>2709</v>
      </c>
      <c r="D395" s="48">
        <v>32000</v>
      </c>
      <c r="E395" s="54" t="s">
        <v>690</v>
      </c>
      <c r="F395" s="52"/>
      <c r="G395" s="33" t="s">
        <v>769</v>
      </c>
      <c r="H395" s="52"/>
      <c r="I395" s="33" t="s">
        <v>769</v>
      </c>
      <c r="J395" s="52"/>
      <c r="K395" s="52"/>
      <c r="L395" s="33" t="s">
        <v>769</v>
      </c>
      <c r="M395" s="33"/>
      <c r="N395" s="52"/>
      <c r="O395" s="34"/>
    </row>
    <row r="396" spans="1:25" s="35" customFormat="1" ht="47.25" x14ac:dyDescent="0.2">
      <c r="A396" s="766"/>
      <c r="B396" s="55" t="s">
        <v>675</v>
      </c>
      <c r="C396" s="777"/>
      <c r="D396" s="48">
        <v>8000</v>
      </c>
      <c r="E396" s="54" t="s">
        <v>691</v>
      </c>
      <c r="F396" s="52"/>
      <c r="G396" s="33" t="s">
        <v>769</v>
      </c>
      <c r="H396" s="52"/>
      <c r="I396" s="33" t="s">
        <v>769</v>
      </c>
      <c r="J396" s="52"/>
      <c r="K396" s="52"/>
      <c r="L396" s="33" t="s">
        <v>769</v>
      </c>
      <c r="M396" s="33"/>
      <c r="N396" s="52"/>
      <c r="O396" s="34"/>
    </row>
    <row r="397" spans="1:25" s="35" customFormat="1" ht="47.25" x14ac:dyDescent="0.2">
      <c r="A397" s="69" t="s">
        <v>973</v>
      </c>
      <c r="B397" s="55" t="s">
        <v>676</v>
      </c>
      <c r="C397" s="58" t="s">
        <v>2710</v>
      </c>
      <c r="D397" s="48">
        <v>21205</v>
      </c>
      <c r="E397" s="54" t="s">
        <v>692</v>
      </c>
      <c r="F397" s="52"/>
      <c r="G397" s="33" t="s">
        <v>769</v>
      </c>
      <c r="H397" s="52"/>
      <c r="I397" s="33" t="s">
        <v>769</v>
      </c>
      <c r="J397" s="52"/>
      <c r="K397" s="52"/>
      <c r="L397" s="33" t="s">
        <v>769</v>
      </c>
      <c r="M397" s="33"/>
      <c r="N397" s="52"/>
      <c r="O397" s="34"/>
    </row>
    <row r="398" spans="1:25" s="35" customFormat="1" ht="47.25" x14ac:dyDescent="0.2">
      <c r="A398" s="69" t="s">
        <v>974</v>
      </c>
      <c r="B398" s="55" t="s">
        <v>677</v>
      </c>
      <c r="C398" s="58" t="s">
        <v>2711</v>
      </c>
      <c r="D398" s="48">
        <v>19000</v>
      </c>
      <c r="E398" s="54" t="s">
        <v>693</v>
      </c>
      <c r="F398" s="52"/>
      <c r="G398" s="33" t="s">
        <v>769</v>
      </c>
      <c r="H398" s="52"/>
      <c r="I398" s="33" t="s">
        <v>769</v>
      </c>
      <c r="J398" s="52"/>
      <c r="K398" s="52"/>
      <c r="L398" s="33" t="s">
        <v>769</v>
      </c>
      <c r="M398" s="33"/>
      <c r="N398" s="52"/>
      <c r="O398" s="34"/>
    </row>
    <row r="399" spans="1:25" s="35" customFormat="1" ht="47.25" x14ac:dyDescent="0.2">
      <c r="A399" s="766" t="s">
        <v>975</v>
      </c>
      <c r="B399" s="55" t="s">
        <v>678</v>
      </c>
      <c r="C399" s="777" t="s">
        <v>2712</v>
      </c>
      <c r="D399" s="48">
        <v>82016.399999999994</v>
      </c>
      <c r="E399" s="54" t="s">
        <v>694</v>
      </c>
      <c r="F399" s="52"/>
      <c r="G399" s="33" t="s">
        <v>769</v>
      </c>
      <c r="H399" s="52"/>
      <c r="I399" s="33" t="s">
        <v>769</v>
      </c>
      <c r="J399" s="52"/>
      <c r="K399" s="52"/>
      <c r="L399" s="33" t="s">
        <v>769</v>
      </c>
      <c r="M399" s="33"/>
      <c r="N399" s="52"/>
      <c r="O399" s="34"/>
    </row>
    <row r="400" spans="1:25" s="35" customFormat="1" ht="47.25" x14ac:dyDescent="0.2">
      <c r="A400" s="766"/>
      <c r="B400" s="55" t="s">
        <v>679</v>
      </c>
      <c r="C400" s="777"/>
      <c r="D400" s="48">
        <v>26861</v>
      </c>
      <c r="E400" s="54" t="s">
        <v>695</v>
      </c>
      <c r="F400" s="52"/>
      <c r="G400" s="33" t="s">
        <v>769</v>
      </c>
      <c r="H400" s="52"/>
      <c r="I400" s="33" t="s">
        <v>769</v>
      </c>
      <c r="J400" s="52"/>
      <c r="K400" s="52"/>
      <c r="L400" s="33"/>
      <c r="M400" s="33" t="s">
        <v>769</v>
      </c>
      <c r="N400" s="52"/>
      <c r="O400" s="34"/>
    </row>
    <row r="401" spans="1:15" s="35" customFormat="1" ht="47.25" x14ac:dyDescent="0.2">
      <c r="A401" s="69" t="s">
        <v>976</v>
      </c>
      <c r="B401" s="55" t="s">
        <v>2526</v>
      </c>
      <c r="C401" s="58" t="s">
        <v>2713</v>
      </c>
      <c r="D401" s="48">
        <v>37200</v>
      </c>
      <c r="E401" s="54" t="s">
        <v>696</v>
      </c>
      <c r="F401" s="52"/>
      <c r="G401" s="33" t="s">
        <v>769</v>
      </c>
      <c r="H401" s="52"/>
      <c r="I401" s="33" t="s">
        <v>769</v>
      </c>
      <c r="J401" s="52"/>
      <c r="K401" s="52"/>
      <c r="L401" s="33"/>
      <c r="M401" s="33" t="s">
        <v>769</v>
      </c>
      <c r="N401" s="52"/>
      <c r="O401" s="34"/>
    </row>
    <row r="402" spans="1:15" s="35" customFormat="1" ht="47.25" x14ac:dyDescent="0.2">
      <c r="A402" s="69" t="s">
        <v>977</v>
      </c>
      <c r="B402" s="55" t="s">
        <v>582</v>
      </c>
      <c r="C402" s="58" t="s">
        <v>2714</v>
      </c>
      <c r="D402" s="48">
        <v>32578</v>
      </c>
      <c r="E402" s="54" t="s">
        <v>697</v>
      </c>
      <c r="F402" s="52"/>
      <c r="G402" s="33" t="s">
        <v>769</v>
      </c>
      <c r="H402" s="52"/>
      <c r="I402" s="33" t="s">
        <v>769</v>
      </c>
      <c r="J402" s="52"/>
      <c r="K402" s="52"/>
      <c r="L402" s="33"/>
      <c r="M402" s="33" t="s">
        <v>769</v>
      </c>
      <c r="N402" s="52"/>
      <c r="O402" s="34"/>
    </row>
    <row r="403" spans="1:15" s="35" customFormat="1" ht="47.25" x14ac:dyDescent="0.2">
      <c r="A403" s="69" t="s">
        <v>978</v>
      </c>
      <c r="B403" s="55" t="s">
        <v>85</v>
      </c>
      <c r="C403" s="58" t="s">
        <v>2715</v>
      </c>
      <c r="D403" s="48">
        <v>55000</v>
      </c>
      <c r="E403" s="54" t="s">
        <v>698</v>
      </c>
      <c r="F403" s="52"/>
      <c r="G403" s="33" t="s">
        <v>769</v>
      </c>
      <c r="H403" s="52"/>
      <c r="I403" s="33" t="s">
        <v>769</v>
      </c>
      <c r="J403" s="52"/>
      <c r="K403" s="52"/>
      <c r="L403" s="33" t="s">
        <v>769</v>
      </c>
      <c r="M403" s="33"/>
      <c r="N403" s="52"/>
      <c r="O403" s="34"/>
    </row>
    <row r="404" spans="1:15" s="35" customFormat="1" ht="47.25" x14ac:dyDescent="0.2">
      <c r="A404" s="766" t="s">
        <v>979</v>
      </c>
      <c r="B404" s="55" t="s">
        <v>680</v>
      </c>
      <c r="C404" s="777" t="s">
        <v>2716</v>
      </c>
      <c r="D404" s="48">
        <v>33245.629999999997</v>
      </c>
      <c r="E404" s="54" t="s">
        <v>699</v>
      </c>
      <c r="F404" s="52"/>
      <c r="G404" s="33" t="s">
        <v>769</v>
      </c>
      <c r="H404" s="33" t="s">
        <v>769</v>
      </c>
      <c r="I404" s="33" t="s">
        <v>769</v>
      </c>
      <c r="J404" s="52"/>
      <c r="K404" s="52"/>
      <c r="L404" s="33" t="s">
        <v>769</v>
      </c>
      <c r="M404" s="33"/>
      <c r="N404" s="52"/>
      <c r="O404" s="34" t="s">
        <v>2518</v>
      </c>
    </row>
    <row r="405" spans="1:15" s="35" customFormat="1" ht="47.25" x14ac:dyDescent="0.2">
      <c r="A405" s="766"/>
      <c r="B405" s="55" t="s">
        <v>681</v>
      </c>
      <c r="C405" s="777"/>
      <c r="D405" s="48">
        <v>14032.28</v>
      </c>
      <c r="E405" s="54" t="s">
        <v>700</v>
      </c>
      <c r="F405" s="52"/>
      <c r="G405" s="33" t="s">
        <v>769</v>
      </c>
      <c r="H405" s="52"/>
      <c r="I405" s="33" t="s">
        <v>769</v>
      </c>
      <c r="J405" s="52"/>
      <c r="K405" s="52"/>
      <c r="L405" s="33" t="s">
        <v>769</v>
      </c>
      <c r="M405" s="33"/>
      <c r="N405" s="52"/>
      <c r="O405" s="34"/>
    </row>
    <row r="406" spans="1:15" s="35" customFormat="1" ht="47.25" x14ac:dyDescent="0.2">
      <c r="A406" s="766"/>
      <c r="B406" s="55" t="s">
        <v>682</v>
      </c>
      <c r="C406" s="777"/>
      <c r="D406" s="48">
        <v>154.56</v>
      </c>
      <c r="E406" s="54" t="s">
        <v>701</v>
      </c>
      <c r="F406" s="52"/>
      <c r="G406" s="33" t="s">
        <v>769</v>
      </c>
      <c r="H406" s="52"/>
      <c r="I406" s="33" t="s">
        <v>769</v>
      </c>
      <c r="J406" s="52"/>
      <c r="K406" s="52"/>
      <c r="L406" s="33" t="s">
        <v>769</v>
      </c>
      <c r="M406" s="33"/>
      <c r="N406" s="52"/>
      <c r="O406" s="34"/>
    </row>
    <row r="407" spans="1:15" s="35" customFormat="1" ht="47.25" x14ac:dyDescent="0.2">
      <c r="A407" s="766" t="s">
        <v>980</v>
      </c>
      <c r="B407" s="55" t="s">
        <v>174</v>
      </c>
      <c r="C407" s="777" t="s">
        <v>2717</v>
      </c>
      <c r="D407" s="48">
        <v>480</v>
      </c>
      <c r="E407" s="54" t="s">
        <v>702</v>
      </c>
      <c r="F407" s="52"/>
      <c r="G407" s="33" t="s">
        <v>769</v>
      </c>
      <c r="H407" s="52"/>
      <c r="I407" s="33" t="s">
        <v>769</v>
      </c>
      <c r="J407" s="52"/>
      <c r="K407" s="52"/>
      <c r="L407" s="33" t="s">
        <v>769</v>
      </c>
      <c r="M407" s="33"/>
      <c r="N407" s="52"/>
      <c r="O407" s="34"/>
    </row>
    <row r="408" spans="1:15" s="35" customFormat="1" ht="47.25" x14ac:dyDescent="0.2">
      <c r="A408" s="766"/>
      <c r="B408" s="55" t="s">
        <v>112</v>
      </c>
      <c r="C408" s="777"/>
      <c r="D408" s="48">
        <v>7333</v>
      </c>
      <c r="E408" s="54" t="s">
        <v>703</v>
      </c>
      <c r="F408" s="52"/>
      <c r="G408" s="33"/>
      <c r="H408" s="33" t="s">
        <v>769</v>
      </c>
      <c r="I408" s="33" t="s">
        <v>769</v>
      </c>
      <c r="J408" s="52"/>
      <c r="K408" s="52"/>
      <c r="L408" s="33"/>
      <c r="M408" s="33" t="s">
        <v>769</v>
      </c>
      <c r="N408" s="52"/>
      <c r="O408" s="34" t="s">
        <v>2518</v>
      </c>
    </row>
    <row r="409" spans="1:15" s="35" customFormat="1" ht="47.25" x14ac:dyDescent="0.2">
      <c r="A409" s="766"/>
      <c r="B409" s="55" t="s">
        <v>224</v>
      </c>
      <c r="C409" s="777"/>
      <c r="D409" s="48">
        <v>6551</v>
      </c>
      <c r="E409" s="54" t="s">
        <v>704</v>
      </c>
      <c r="F409" s="52"/>
      <c r="G409" s="33" t="s">
        <v>769</v>
      </c>
      <c r="H409" s="52"/>
      <c r="I409" s="33" t="s">
        <v>769</v>
      </c>
      <c r="J409" s="52"/>
      <c r="K409" s="52"/>
      <c r="L409" s="33" t="s">
        <v>769</v>
      </c>
      <c r="M409" s="33"/>
      <c r="N409" s="52"/>
      <c r="O409" s="34"/>
    </row>
    <row r="410" spans="1:15" s="35" customFormat="1" ht="47.25" x14ac:dyDescent="0.2">
      <c r="A410" s="766"/>
      <c r="B410" s="55" t="s">
        <v>683</v>
      </c>
      <c r="C410" s="777"/>
      <c r="D410" s="48">
        <v>3457.3</v>
      </c>
      <c r="E410" s="54" t="s">
        <v>705</v>
      </c>
      <c r="F410" s="52"/>
      <c r="G410" s="33" t="s">
        <v>769</v>
      </c>
      <c r="H410" s="52"/>
      <c r="I410" s="33" t="s">
        <v>769</v>
      </c>
      <c r="J410" s="52"/>
      <c r="K410" s="52"/>
      <c r="L410" s="33"/>
      <c r="M410" s="33" t="s">
        <v>769</v>
      </c>
      <c r="N410" s="52"/>
      <c r="O410" s="34"/>
    </row>
    <row r="411" spans="1:15" s="35" customFormat="1" ht="47.25" x14ac:dyDescent="0.2">
      <c r="A411" s="69" t="s">
        <v>981</v>
      </c>
      <c r="B411" s="55" t="s">
        <v>174</v>
      </c>
      <c r="C411" s="58" t="s">
        <v>2718</v>
      </c>
      <c r="D411" s="84">
        <v>46085.58</v>
      </c>
      <c r="E411" s="54" t="s">
        <v>706</v>
      </c>
      <c r="F411" s="52"/>
      <c r="G411" s="33" t="s">
        <v>769</v>
      </c>
      <c r="H411" s="52"/>
      <c r="I411" s="33" t="s">
        <v>769</v>
      </c>
      <c r="J411" s="52"/>
      <c r="K411" s="52"/>
      <c r="L411" s="33"/>
      <c r="M411" s="33" t="s">
        <v>769</v>
      </c>
      <c r="N411" s="52"/>
      <c r="O411" s="34"/>
    </row>
    <row r="412" spans="1:15" s="35" customFormat="1" ht="47.25" x14ac:dyDescent="0.2">
      <c r="A412" s="69" t="s">
        <v>982</v>
      </c>
      <c r="B412" s="55" t="s">
        <v>112</v>
      </c>
      <c r="C412" s="58" t="s">
        <v>2719</v>
      </c>
      <c r="D412" s="84">
        <v>33993</v>
      </c>
      <c r="E412" s="54" t="s">
        <v>707</v>
      </c>
      <c r="F412" s="52"/>
      <c r="G412" s="33" t="s">
        <v>769</v>
      </c>
      <c r="H412" s="52"/>
      <c r="I412" s="33" t="s">
        <v>769</v>
      </c>
      <c r="J412" s="52"/>
      <c r="K412" s="52"/>
      <c r="L412" s="33"/>
      <c r="M412" s="33" t="s">
        <v>769</v>
      </c>
      <c r="N412" s="52"/>
      <c r="O412" s="34"/>
    </row>
    <row r="413" spans="1:15" s="35" customFormat="1" ht="47.25" x14ac:dyDescent="0.2">
      <c r="A413" s="766" t="s">
        <v>983</v>
      </c>
      <c r="B413" s="55" t="s">
        <v>174</v>
      </c>
      <c r="C413" s="777" t="s">
        <v>2720</v>
      </c>
      <c r="D413" s="48">
        <v>26345</v>
      </c>
      <c r="E413" s="54" t="s">
        <v>708</v>
      </c>
      <c r="F413" s="52"/>
      <c r="G413" s="33" t="s">
        <v>769</v>
      </c>
      <c r="H413" s="52"/>
      <c r="I413" s="33" t="s">
        <v>769</v>
      </c>
      <c r="J413" s="52"/>
      <c r="K413" s="52"/>
      <c r="L413" s="33" t="s">
        <v>769</v>
      </c>
      <c r="M413" s="33"/>
      <c r="N413" s="52"/>
      <c r="O413" s="34"/>
    </row>
    <row r="414" spans="1:15" s="35" customFormat="1" ht="47.25" x14ac:dyDescent="0.2">
      <c r="A414" s="766"/>
      <c r="B414" s="55" t="s">
        <v>684</v>
      </c>
      <c r="C414" s="777"/>
      <c r="D414" s="48">
        <v>3000</v>
      </c>
      <c r="E414" s="54" t="s">
        <v>709</v>
      </c>
      <c r="F414" s="52"/>
      <c r="G414" s="33" t="s">
        <v>769</v>
      </c>
      <c r="H414" s="52"/>
      <c r="I414" s="33" t="s">
        <v>769</v>
      </c>
      <c r="J414" s="52"/>
      <c r="K414" s="52"/>
      <c r="L414" s="33" t="s">
        <v>769</v>
      </c>
      <c r="M414" s="33"/>
      <c r="N414" s="52"/>
      <c r="O414" s="34"/>
    </row>
    <row r="415" spans="1:15" s="35" customFormat="1" ht="47.25" x14ac:dyDescent="0.2">
      <c r="A415" s="766" t="s">
        <v>984</v>
      </c>
      <c r="B415" s="55" t="s">
        <v>124</v>
      </c>
      <c r="C415" s="777" t="s">
        <v>2721</v>
      </c>
      <c r="D415" s="48">
        <v>40827.360000000001</v>
      </c>
      <c r="E415" s="54" t="s">
        <v>710</v>
      </c>
      <c r="F415" s="52"/>
      <c r="G415" s="33" t="s">
        <v>769</v>
      </c>
      <c r="H415" s="52"/>
      <c r="I415" s="33" t="s">
        <v>769</v>
      </c>
      <c r="J415" s="52"/>
      <c r="K415" s="52"/>
      <c r="L415" s="33" t="s">
        <v>769</v>
      </c>
      <c r="M415" s="33"/>
      <c r="N415" s="52"/>
      <c r="O415" s="34"/>
    </row>
    <row r="416" spans="1:15" s="35" customFormat="1" ht="47.25" x14ac:dyDescent="0.2">
      <c r="A416" s="766"/>
      <c r="B416" s="55" t="s">
        <v>685</v>
      </c>
      <c r="C416" s="777"/>
      <c r="D416" s="48">
        <v>17392.75</v>
      </c>
      <c r="E416" s="54" t="s">
        <v>711</v>
      </c>
      <c r="F416" s="52"/>
      <c r="G416" s="33" t="s">
        <v>769</v>
      </c>
      <c r="H416" s="52"/>
      <c r="I416" s="33" t="s">
        <v>769</v>
      </c>
      <c r="J416" s="52"/>
      <c r="K416" s="52"/>
      <c r="L416" s="33"/>
      <c r="M416" s="33" t="s">
        <v>769</v>
      </c>
      <c r="N416" s="52"/>
      <c r="O416" s="34"/>
    </row>
    <row r="417" spans="1:25" s="35" customFormat="1" ht="47.25" x14ac:dyDescent="0.2">
      <c r="A417" s="766" t="s">
        <v>985</v>
      </c>
      <c r="B417" s="55" t="s">
        <v>174</v>
      </c>
      <c r="C417" s="777" t="s">
        <v>2722</v>
      </c>
      <c r="D417" s="84">
        <v>70388</v>
      </c>
      <c r="E417" s="54" t="s">
        <v>712</v>
      </c>
      <c r="F417" s="52"/>
      <c r="G417" s="33" t="s">
        <v>769</v>
      </c>
      <c r="H417" s="52"/>
      <c r="I417" s="33" t="s">
        <v>769</v>
      </c>
      <c r="J417" s="52"/>
      <c r="K417" s="52"/>
      <c r="L417" s="33"/>
      <c r="M417" s="33" t="s">
        <v>769</v>
      </c>
      <c r="N417" s="52"/>
      <c r="O417" s="34"/>
    </row>
    <row r="418" spans="1:25" s="35" customFormat="1" ht="47.25" x14ac:dyDescent="0.2">
      <c r="A418" s="766"/>
      <c r="B418" s="55" t="s">
        <v>122</v>
      </c>
      <c r="C418" s="777"/>
      <c r="D418" s="84">
        <v>179</v>
      </c>
      <c r="E418" s="54" t="s">
        <v>713</v>
      </c>
      <c r="F418" s="52"/>
      <c r="G418" s="33" t="s">
        <v>769</v>
      </c>
      <c r="H418" s="52"/>
      <c r="I418" s="33" t="s">
        <v>769</v>
      </c>
      <c r="J418" s="52"/>
      <c r="K418" s="52"/>
      <c r="L418" s="33"/>
      <c r="M418" s="33" t="s">
        <v>769</v>
      </c>
      <c r="N418" s="52"/>
      <c r="O418" s="34"/>
    </row>
    <row r="419" spans="1:25" s="35" customFormat="1" ht="47.25" x14ac:dyDescent="0.2">
      <c r="A419" s="766"/>
      <c r="B419" s="55" t="s">
        <v>686</v>
      </c>
      <c r="C419" s="777"/>
      <c r="D419" s="84">
        <v>212.7</v>
      </c>
      <c r="E419" s="54" t="s">
        <v>714</v>
      </c>
      <c r="F419" s="52"/>
      <c r="G419" s="33" t="s">
        <v>769</v>
      </c>
      <c r="H419" s="52"/>
      <c r="I419" s="33" t="s">
        <v>769</v>
      </c>
      <c r="J419" s="52"/>
      <c r="K419" s="52"/>
      <c r="L419" s="33"/>
      <c r="M419" s="33" t="s">
        <v>769</v>
      </c>
      <c r="N419" s="52"/>
      <c r="O419" s="34"/>
    </row>
    <row r="420" spans="1:25" s="35" customFormat="1" ht="47.25" x14ac:dyDescent="0.2">
      <c r="A420" s="766"/>
      <c r="B420" s="55" t="s">
        <v>683</v>
      </c>
      <c r="C420" s="777"/>
      <c r="D420" s="84">
        <v>2028</v>
      </c>
      <c r="E420" s="54" t="s">
        <v>715</v>
      </c>
      <c r="F420" s="52"/>
      <c r="G420" s="33" t="s">
        <v>769</v>
      </c>
      <c r="H420" s="52"/>
      <c r="I420" s="33" t="s">
        <v>769</v>
      </c>
      <c r="J420" s="52"/>
      <c r="K420" s="52"/>
      <c r="L420" s="33"/>
      <c r="M420" s="33" t="s">
        <v>769</v>
      </c>
      <c r="N420" s="52"/>
      <c r="O420" s="34"/>
    </row>
    <row r="421" spans="1:25" s="35" customFormat="1" ht="47.25" x14ac:dyDescent="0.2">
      <c r="A421" s="69" t="s">
        <v>986</v>
      </c>
      <c r="B421" s="55" t="s">
        <v>630</v>
      </c>
      <c r="C421" s="58" t="s">
        <v>2723</v>
      </c>
      <c r="D421" s="48">
        <v>15355</v>
      </c>
      <c r="E421" s="54" t="s">
        <v>716</v>
      </c>
      <c r="F421" s="52"/>
      <c r="G421" s="33" t="s">
        <v>769</v>
      </c>
      <c r="H421" s="52"/>
      <c r="I421" s="33" t="s">
        <v>769</v>
      </c>
      <c r="J421" s="52"/>
      <c r="K421" s="52"/>
      <c r="L421" s="33"/>
      <c r="M421" s="33" t="s">
        <v>769</v>
      </c>
      <c r="N421" s="52"/>
      <c r="O421" s="34"/>
    </row>
    <row r="422" spans="1:25" s="9" customFormat="1" ht="15" x14ac:dyDescent="0.2">
      <c r="A422" s="81"/>
      <c r="B422" s="82"/>
      <c r="C422" s="82"/>
      <c r="D422" s="10"/>
      <c r="E422" s="7"/>
    </row>
    <row r="423" spans="1:25" s="9" customFormat="1" x14ac:dyDescent="0.2">
      <c r="A423" s="7"/>
      <c r="D423" s="10"/>
      <c r="E423" s="7"/>
    </row>
    <row r="424" spans="1:25" s="76" customFormat="1" ht="27" customHeight="1" thickBot="1" x14ac:dyDescent="0.25">
      <c r="A424" s="770" t="s">
        <v>56</v>
      </c>
      <c r="B424" s="770"/>
      <c r="C424" s="770"/>
      <c r="D424" s="770"/>
      <c r="E424" s="770"/>
      <c r="F424" s="770"/>
      <c r="G424" s="770"/>
      <c r="H424" s="770"/>
      <c r="I424" s="770"/>
      <c r="J424" s="770"/>
      <c r="K424" s="770"/>
      <c r="L424" s="770"/>
      <c r="M424" s="770"/>
      <c r="N424" s="770"/>
      <c r="O424" s="770"/>
    </row>
    <row r="425" spans="1:25" s="40" customFormat="1" ht="48" customHeight="1" thickTop="1" x14ac:dyDescent="0.2">
      <c r="A425" s="757" t="s">
        <v>1571</v>
      </c>
      <c r="B425" s="759" t="s">
        <v>1572</v>
      </c>
      <c r="C425" s="759" t="s">
        <v>1573</v>
      </c>
      <c r="D425" s="759" t="s">
        <v>763</v>
      </c>
      <c r="E425" s="761" t="s">
        <v>764</v>
      </c>
      <c r="F425" s="763" t="s">
        <v>1574</v>
      </c>
      <c r="G425" s="763" t="s">
        <v>1575</v>
      </c>
      <c r="H425" s="763"/>
      <c r="I425" s="763" t="s">
        <v>1576</v>
      </c>
      <c r="J425" s="763"/>
      <c r="K425" s="763" t="s">
        <v>1577</v>
      </c>
      <c r="L425" s="763"/>
      <c r="M425" s="763"/>
      <c r="N425" s="763"/>
      <c r="O425" s="755" t="s">
        <v>1578</v>
      </c>
      <c r="P425" s="39"/>
      <c r="Q425" s="39"/>
      <c r="R425" s="39"/>
      <c r="S425" s="39"/>
      <c r="T425" s="39"/>
      <c r="U425" s="39"/>
      <c r="V425" s="39"/>
      <c r="W425" s="39"/>
      <c r="X425" s="39"/>
      <c r="Y425" s="39"/>
    </row>
    <row r="426" spans="1:25" s="40" customFormat="1" ht="33" customHeight="1" thickBot="1" x14ac:dyDescent="0.25">
      <c r="A426" s="758"/>
      <c r="B426" s="760"/>
      <c r="C426" s="760"/>
      <c r="D426" s="760"/>
      <c r="E426" s="762"/>
      <c r="F426" s="764"/>
      <c r="G426" s="64" t="s">
        <v>1579</v>
      </c>
      <c r="H426" s="64" t="s">
        <v>1580</v>
      </c>
      <c r="I426" s="64" t="s">
        <v>1581</v>
      </c>
      <c r="J426" s="64" t="s">
        <v>1580</v>
      </c>
      <c r="K426" s="64" t="s">
        <v>765</v>
      </c>
      <c r="L426" s="64" t="s">
        <v>766</v>
      </c>
      <c r="M426" s="64" t="s">
        <v>767</v>
      </c>
      <c r="N426" s="64" t="s">
        <v>768</v>
      </c>
      <c r="O426" s="756"/>
      <c r="P426" s="39"/>
      <c r="Q426" s="39"/>
      <c r="R426" s="39"/>
      <c r="S426" s="39"/>
      <c r="T426" s="39"/>
      <c r="U426" s="39"/>
      <c r="V426" s="39"/>
      <c r="W426" s="39"/>
      <c r="X426" s="39"/>
      <c r="Y426" s="39"/>
    </row>
    <row r="427" spans="1:25" s="35" customFormat="1" ht="47.25" x14ac:dyDescent="0.2">
      <c r="A427" s="69" t="s">
        <v>987</v>
      </c>
      <c r="B427" s="38" t="s">
        <v>452</v>
      </c>
      <c r="C427" s="58" t="s">
        <v>2724</v>
      </c>
      <c r="D427" s="48">
        <v>5926.2</v>
      </c>
      <c r="E427" s="54" t="s">
        <v>720</v>
      </c>
      <c r="F427" s="52"/>
      <c r="G427" s="33" t="s">
        <v>769</v>
      </c>
      <c r="H427" s="52"/>
      <c r="I427" s="33" t="s">
        <v>769</v>
      </c>
      <c r="J427" s="52"/>
      <c r="K427" s="52"/>
      <c r="L427" s="33" t="s">
        <v>769</v>
      </c>
      <c r="M427" s="33"/>
      <c r="N427" s="52"/>
      <c r="O427" s="34"/>
    </row>
    <row r="428" spans="1:25" s="35" customFormat="1" ht="59.25" customHeight="1" x14ac:dyDescent="0.2">
      <c r="A428" s="766" t="s">
        <v>988</v>
      </c>
      <c r="B428" s="38" t="s">
        <v>717</v>
      </c>
      <c r="C428" s="778" t="s">
        <v>2725</v>
      </c>
      <c r="D428" s="48">
        <v>9772</v>
      </c>
      <c r="E428" s="54" t="s">
        <v>721</v>
      </c>
      <c r="F428" s="52"/>
      <c r="G428" s="33" t="s">
        <v>769</v>
      </c>
      <c r="H428" s="52"/>
      <c r="I428" s="33" t="s">
        <v>769</v>
      </c>
      <c r="J428" s="52"/>
      <c r="K428" s="52"/>
      <c r="L428" s="33" t="s">
        <v>769</v>
      </c>
      <c r="M428" s="33"/>
      <c r="N428" s="52"/>
      <c r="O428" s="34"/>
    </row>
    <row r="429" spans="1:25" s="35" customFormat="1" ht="47.25" x14ac:dyDescent="0.2">
      <c r="A429" s="766"/>
      <c r="B429" s="38" t="s">
        <v>124</v>
      </c>
      <c r="C429" s="778"/>
      <c r="D429" s="48">
        <v>18702.63</v>
      </c>
      <c r="E429" s="54" t="s">
        <v>722</v>
      </c>
      <c r="F429" s="52"/>
      <c r="G429" s="33" t="s">
        <v>769</v>
      </c>
      <c r="H429" s="52"/>
      <c r="I429" s="33" t="s">
        <v>769</v>
      </c>
      <c r="J429" s="52"/>
      <c r="K429" s="52"/>
      <c r="L429" s="33" t="s">
        <v>769</v>
      </c>
      <c r="M429" s="33"/>
      <c r="N429" s="52"/>
      <c r="O429" s="34"/>
    </row>
    <row r="430" spans="1:25" s="35" customFormat="1" ht="46.5" customHeight="1" x14ac:dyDescent="0.2">
      <c r="A430" s="766" t="s">
        <v>989</v>
      </c>
      <c r="B430" s="38" t="s">
        <v>718</v>
      </c>
      <c r="C430" s="777" t="s">
        <v>2704</v>
      </c>
      <c r="D430" s="48">
        <v>2280</v>
      </c>
      <c r="E430" s="54" t="s">
        <v>723</v>
      </c>
      <c r="F430" s="52"/>
      <c r="G430" s="33" t="s">
        <v>769</v>
      </c>
      <c r="H430" s="52"/>
      <c r="I430" s="33" t="s">
        <v>769</v>
      </c>
      <c r="J430" s="52"/>
      <c r="K430" s="52"/>
      <c r="L430" s="33" t="s">
        <v>769</v>
      </c>
      <c r="M430" s="33"/>
      <c r="N430" s="52"/>
      <c r="O430" s="34"/>
    </row>
    <row r="431" spans="1:25" s="35" customFormat="1" ht="47.25" x14ac:dyDescent="0.2">
      <c r="A431" s="766"/>
      <c r="B431" s="38" t="s">
        <v>227</v>
      </c>
      <c r="C431" s="777"/>
      <c r="D431" s="48">
        <v>2975</v>
      </c>
      <c r="E431" s="54" t="s">
        <v>724</v>
      </c>
      <c r="F431" s="52"/>
      <c r="G431" s="33" t="s">
        <v>769</v>
      </c>
      <c r="H431" s="52"/>
      <c r="I431" s="33" t="s">
        <v>769</v>
      </c>
      <c r="J431" s="52"/>
      <c r="K431" s="52"/>
      <c r="L431" s="33" t="s">
        <v>769</v>
      </c>
      <c r="M431" s="33"/>
      <c r="N431" s="52"/>
      <c r="O431" s="34"/>
    </row>
    <row r="432" spans="1:25" s="35" customFormat="1" ht="47.25" x14ac:dyDescent="0.2">
      <c r="A432" s="766"/>
      <c r="B432" s="38" t="s">
        <v>101</v>
      </c>
      <c r="C432" s="777"/>
      <c r="D432" s="48">
        <v>74625.2</v>
      </c>
      <c r="E432" s="54" t="s">
        <v>725</v>
      </c>
      <c r="F432" s="52"/>
      <c r="G432" s="33" t="s">
        <v>769</v>
      </c>
      <c r="H432" s="52"/>
      <c r="I432" s="33" t="s">
        <v>769</v>
      </c>
      <c r="J432" s="52"/>
      <c r="K432" s="52"/>
      <c r="L432" s="33"/>
      <c r="M432" s="33" t="s">
        <v>769</v>
      </c>
      <c r="N432" s="52"/>
      <c r="O432" s="34"/>
    </row>
    <row r="433" spans="1:15" s="35" customFormat="1" ht="47.25" x14ac:dyDescent="0.2">
      <c r="A433" s="766"/>
      <c r="B433" s="38" t="s">
        <v>157</v>
      </c>
      <c r="C433" s="777"/>
      <c r="D433" s="48">
        <v>300</v>
      </c>
      <c r="E433" s="54" t="s">
        <v>726</v>
      </c>
      <c r="F433" s="52"/>
      <c r="G433" s="33" t="s">
        <v>769</v>
      </c>
      <c r="H433" s="52"/>
      <c r="I433" s="33" t="s">
        <v>769</v>
      </c>
      <c r="J433" s="52"/>
      <c r="K433" s="52"/>
      <c r="L433" s="33"/>
      <c r="M433" s="33" t="s">
        <v>769</v>
      </c>
      <c r="N433" s="52"/>
      <c r="O433" s="34"/>
    </row>
    <row r="434" spans="1:15" s="35" customFormat="1" ht="47.25" x14ac:dyDescent="0.2">
      <c r="A434" s="69" t="s">
        <v>990</v>
      </c>
      <c r="B434" s="38" t="s">
        <v>301</v>
      </c>
      <c r="C434" s="58" t="s">
        <v>2726</v>
      </c>
      <c r="D434" s="48">
        <v>13700</v>
      </c>
      <c r="E434" s="54" t="s">
        <v>727</v>
      </c>
      <c r="F434" s="52"/>
      <c r="G434" s="33" t="s">
        <v>769</v>
      </c>
      <c r="H434" s="52"/>
      <c r="I434" s="33" t="s">
        <v>769</v>
      </c>
      <c r="J434" s="52"/>
      <c r="K434" s="52"/>
      <c r="L434" s="33"/>
      <c r="M434" s="33" t="s">
        <v>769</v>
      </c>
      <c r="N434" s="52"/>
      <c r="O434" s="34"/>
    </row>
    <row r="435" spans="1:15" s="35" customFormat="1" ht="29.25" customHeight="1" x14ac:dyDescent="0.2">
      <c r="A435" s="766" t="s">
        <v>991</v>
      </c>
      <c r="B435" s="38" t="s">
        <v>124</v>
      </c>
      <c r="C435" s="777" t="s">
        <v>2727</v>
      </c>
      <c r="D435" s="48">
        <f>14036.3+13668.65</f>
        <v>27704.949999999997</v>
      </c>
      <c r="E435" s="54" t="s">
        <v>728</v>
      </c>
      <c r="F435" s="52"/>
      <c r="G435" s="33" t="s">
        <v>769</v>
      </c>
      <c r="H435" s="52"/>
      <c r="I435" s="33" t="s">
        <v>769</v>
      </c>
      <c r="J435" s="52"/>
      <c r="K435" s="52"/>
      <c r="L435" s="33" t="s">
        <v>769</v>
      </c>
      <c r="M435" s="33"/>
      <c r="N435" s="52"/>
      <c r="O435" s="34"/>
    </row>
    <row r="436" spans="1:15" s="35" customFormat="1" ht="47.25" x14ac:dyDescent="0.2">
      <c r="A436" s="766"/>
      <c r="B436" s="38" t="s">
        <v>717</v>
      </c>
      <c r="C436" s="777"/>
      <c r="D436" s="48">
        <f>892.3+8944</f>
        <v>9836.2999999999993</v>
      </c>
      <c r="E436" s="60" t="s">
        <v>729</v>
      </c>
      <c r="F436" s="52"/>
      <c r="G436" s="33" t="s">
        <v>769</v>
      </c>
      <c r="H436" s="52"/>
      <c r="I436" s="33" t="s">
        <v>769</v>
      </c>
      <c r="J436" s="52"/>
      <c r="K436" s="52"/>
      <c r="L436" s="33" t="s">
        <v>769</v>
      </c>
      <c r="M436" s="33"/>
      <c r="N436" s="52"/>
      <c r="O436" s="34"/>
    </row>
    <row r="437" spans="1:15" s="35" customFormat="1" ht="48" thickBot="1" x14ac:dyDescent="0.25">
      <c r="A437" s="767"/>
      <c r="B437" s="83" t="s">
        <v>719</v>
      </c>
      <c r="C437" s="779"/>
      <c r="D437" s="47">
        <v>6120</v>
      </c>
      <c r="E437" s="71" t="s">
        <v>730</v>
      </c>
      <c r="F437" s="62"/>
      <c r="G437" s="36" t="s">
        <v>769</v>
      </c>
      <c r="H437" s="62"/>
      <c r="I437" s="36" t="s">
        <v>769</v>
      </c>
      <c r="J437" s="62"/>
      <c r="K437" s="62"/>
      <c r="L437" s="36"/>
      <c r="M437" s="36" t="s">
        <v>769</v>
      </c>
      <c r="N437" s="62"/>
      <c r="O437" s="37"/>
    </row>
    <row r="438" spans="1:15" s="9" customFormat="1" ht="12" thickTop="1" x14ac:dyDescent="0.2">
      <c r="A438" s="7"/>
      <c r="D438" s="10"/>
      <c r="E438" s="11"/>
    </row>
    <row r="439" spans="1:15" s="9" customFormat="1" x14ac:dyDescent="0.2">
      <c r="A439" s="7"/>
      <c r="D439" s="10"/>
      <c r="E439" s="7"/>
    </row>
    <row r="440" spans="1:15" s="9" customFormat="1" x14ac:dyDescent="0.2">
      <c r="A440" s="7"/>
      <c r="D440" s="10"/>
      <c r="E440" s="7"/>
    </row>
    <row r="441" spans="1:15" s="9" customFormat="1" x14ac:dyDescent="0.2">
      <c r="A441" s="7"/>
      <c r="D441" s="10"/>
      <c r="E441" s="7"/>
    </row>
    <row r="442" spans="1:15" s="9" customFormat="1" x14ac:dyDescent="0.2">
      <c r="A442" s="7"/>
      <c r="D442" s="10"/>
      <c r="E442" s="7"/>
    </row>
    <row r="443" spans="1:15" s="9" customFormat="1" x14ac:dyDescent="0.2">
      <c r="A443" s="7"/>
      <c r="D443" s="10"/>
      <c r="E443" s="7"/>
    </row>
    <row r="444" spans="1:15" s="9" customFormat="1" x14ac:dyDescent="0.2">
      <c r="A444" s="7"/>
      <c r="D444" s="10"/>
      <c r="E444" s="7"/>
    </row>
    <row r="445" spans="1:15" s="9" customFormat="1" x14ac:dyDescent="0.2">
      <c r="A445" s="7"/>
      <c r="D445" s="10"/>
      <c r="E445" s="7"/>
    </row>
    <row r="446" spans="1:15" s="9" customFormat="1" x14ac:dyDescent="0.2">
      <c r="A446" s="7"/>
      <c r="D446" s="10"/>
      <c r="E446" s="7"/>
    </row>
    <row r="447" spans="1:15" s="9" customFormat="1" x14ac:dyDescent="0.2">
      <c r="A447" s="7"/>
      <c r="D447" s="10"/>
      <c r="E447" s="7"/>
    </row>
    <row r="448" spans="1:15" s="9" customFormat="1" x14ac:dyDescent="0.2">
      <c r="A448" s="7"/>
      <c r="D448" s="10"/>
      <c r="E448" s="7"/>
    </row>
    <row r="449" spans="1:5" s="9" customFormat="1" x14ac:dyDescent="0.2">
      <c r="A449" s="7"/>
      <c r="D449" s="10"/>
      <c r="E449" s="7"/>
    </row>
    <row r="450" spans="1:5" s="9" customFormat="1" x14ac:dyDescent="0.2">
      <c r="A450" s="7"/>
      <c r="D450" s="10"/>
      <c r="E450" s="7"/>
    </row>
    <row r="451" spans="1:5" s="9" customFormat="1" x14ac:dyDescent="0.2">
      <c r="A451" s="7"/>
      <c r="D451" s="10"/>
      <c r="E451" s="7"/>
    </row>
    <row r="452" spans="1:5" s="9" customFormat="1" x14ac:dyDescent="0.2">
      <c r="A452" s="7"/>
      <c r="D452" s="10"/>
      <c r="E452" s="7"/>
    </row>
    <row r="453" spans="1:5" s="9" customFormat="1" x14ac:dyDescent="0.2">
      <c r="A453" s="7"/>
      <c r="D453" s="10"/>
      <c r="E453" s="7"/>
    </row>
    <row r="454" spans="1:5" s="9" customFormat="1" x14ac:dyDescent="0.2">
      <c r="A454" s="7"/>
      <c r="D454" s="10"/>
      <c r="E454" s="7"/>
    </row>
    <row r="455" spans="1:5" s="9" customFormat="1" x14ac:dyDescent="0.2">
      <c r="A455" s="7"/>
      <c r="D455" s="10"/>
      <c r="E455" s="7"/>
    </row>
    <row r="456" spans="1:5" s="9" customFormat="1" x14ac:dyDescent="0.2">
      <c r="A456" s="7"/>
      <c r="D456" s="10"/>
      <c r="E456" s="7"/>
    </row>
    <row r="457" spans="1:5" s="9" customFormat="1" x14ac:dyDescent="0.2">
      <c r="A457" s="7"/>
      <c r="D457" s="10"/>
      <c r="E457" s="7"/>
    </row>
    <row r="458" spans="1:5" s="9" customFormat="1" x14ac:dyDescent="0.2">
      <c r="A458" s="7"/>
      <c r="D458" s="10"/>
      <c r="E458" s="7"/>
    </row>
    <row r="459" spans="1:5" s="9" customFormat="1" x14ac:dyDescent="0.2">
      <c r="A459" s="7"/>
      <c r="D459" s="10"/>
      <c r="E459" s="7"/>
    </row>
    <row r="460" spans="1:5" s="9" customFormat="1" x14ac:dyDescent="0.2">
      <c r="A460" s="7"/>
      <c r="D460" s="10"/>
      <c r="E460" s="7"/>
    </row>
    <row r="461" spans="1:5" s="9" customFormat="1" x14ac:dyDescent="0.2">
      <c r="A461" s="7"/>
      <c r="D461" s="10"/>
      <c r="E461" s="7"/>
    </row>
    <row r="462" spans="1:5" s="9" customFormat="1" x14ac:dyDescent="0.2">
      <c r="A462" s="7"/>
      <c r="D462" s="10"/>
      <c r="E462" s="7"/>
    </row>
    <row r="463" spans="1:5" s="9" customFormat="1" x14ac:dyDescent="0.2">
      <c r="A463" s="7"/>
      <c r="D463" s="10"/>
      <c r="E463" s="7"/>
    </row>
    <row r="464" spans="1:5" s="9" customFormat="1" x14ac:dyDescent="0.2">
      <c r="A464" s="7"/>
      <c r="D464" s="10"/>
      <c r="E464" s="7"/>
    </row>
    <row r="465" spans="1:5" s="9" customFormat="1" x14ac:dyDescent="0.2">
      <c r="A465" s="7"/>
      <c r="D465" s="10"/>
      <c r="E465" s="7"/>
    </row>
    <row r="466" spans="1:5" s="9" customFormat="1" x14ac:dyDescent="0.2">
      <c r="A466" s="7"/>
      <c r="D466" s="10"/>
      <c r="E466" s="7"/>
    </row>
    <row r="467" spans="1:5" s="9" customFormat="1" x14ac:dyDescent="0.2">
      <c r="A467" s="7"/>
      <c r="D467" s="10"/>
      <c r="E467" s="7"/>
    </row>
    <row r="468" spans="1:5" s="9" customFormat="1" x14ac:dyDescent="0.2">
      <c r="A468" s="7"/>
      <c r="D468" s="10"/>
      <c r="E468" s="7"/>
    </row>
    <row r="469" spans="1:5" s="9" customFormat="1" x14ac:dyDescent="0.2">
      <c r="A469" s="7"/>
      <c r="D469" s="10"/>
      <c r="E469" s="7"/>
    </row>
    <row r="470" spans="1:5" s="9" customFormat="1" x14ac:dyDescent="0.2">
      <c r="A470" s="7"/>
      <c r="D470" s="10"/>
      <c r="E470" s="7"/>
    </row>
    <row r="471" spans="1:5" s="9" customFormat="1" x14ac:dyDescent="0.2">
      <c r="A471" s="7"/>
      <c r="D471" s="10"/>
      <c r="E471" s="7"/>
    </row>
    <row r="472" spans="1:5" s="9" customFormat="1" x14ac:dyDescent="0.2">
      <c r="A472" s="7"/>
      <c r="D472" s="10"/>
      <c r="E472" s="7"/>
    </row>
    <row r="473" spans="1:5" s="9" customFormat="1" x14ac:dyDescent="0.2">
      <c r="A473" s="7"/>
      <c r="D473" s="10"/>
      <c r="E473" s="7"/>
    </row>
    <row r="474" spans="1:5" s="9" customFormat="1" x14ac:dyDescent="0.2">
      <c r="A474" s="7"/>
      <c r="D474" s="10"/>
      <c r="E474" s="7"/>
    </row>
    <row r="475" spans="1:5" s="9" customFormat="1" x14ac:dyDescent="0.2">
      <c r="A475" s="7"/>
      <c r="D475" s="10"/>
      <c r="E475" s="7"/>
    </row>
    <row r="476" spans="1:5" s="9" customFormat="1" x14ac:dyDescent="0.2">
      <c r="A476" s="7"/>
      <c r="D476" s="10"/>
      <c r="E476" s="7"/>
    </row>
    <row r="477" spans="1:5" s="9" customFormat="1" x14ac:dyDescent="0.2">
      <c r="A477" s="7"/>
      <c r="D477" s="10"/>
      <c r="E477" s="7"/>
    </row>
    <row r="478" spans="1:5" s="9" customFormat="1" x14ac:dyDescent="0.2">
      <c r="A478" s="7"/>
      <c r="D478" s="10"/>
      <c r="E478" s="7"/>
    </row>
    <row r="479" spans="1:5" s="9" customFormat="1" x14ac:dyDescent="0.2">
      <c r="A479" s="7"/>
      <c r="D479" s="10"/>
      <c r="E479" s="7"/>
    </row>
    <row r="480" spans="1:5" s="9" customFormat="1" x14ac:dyDescent="0.2">
      <c r="A480" s="7"/>
      <c r="D480" s="10"/>
      <c r="E480" s="7"/>
    </row>
    <row r="481" spans="1:5" s="9" customFormat="1" x14ac:dyDescent="0.2">
      <c r="A481" s="7"/>
      <c r="D481" s="10"/>
      <c r="E481" s="7"/>
    </row>
    <row r="482" spans="1:5" s="9" customFormat="1" x14ac:dyDescent="0.2">
      <c r="A482" s="7"/>
      <c r="D482" s="10"/>
      <c r="E482" s="7"/>
    </row>
    <row r="483" spans="1:5" s="9" customFormat="1" x14ac:dyDescent="0.2">
      <c r="A483" s="7"/>
      <c r="D483" s="10"/>
      <c r="E483" s="7"/>
    </row>
    <row r="484" spans="1:5" s="9" customFormat="1" x14ac:dyDescent="0.2">
      <c r="A484" s="7"/>
      <c r="D484" s="10"/>
      <c r="E484" s="7"/>
    </row>
    <row r="485" spans="1:5" s="9" customFormat="1" x14ac:dyDescent="0.2">
      <c r="A485" s="7"/>
      <c r="D485" s="10"/>
      <c r="E485" s="7"/>
    </row>
    <row r="486" spans="1:5" s="9" customFormat="1" x14ac:dyDescent="0.2">
      <c r="A486" s="7"/>
      <c r="D486" s="10"/>
      <c r="E486" s="7"/>
    </row>
    <row r="487" spans="1:5" s="9" customFormat="1" x14ac:dyDescent="0.2">
      <c r="A487" s="7"/>
      <c r="D487" s="10"/>
      <c r="E487" s="7"/>
    </row>
    <row r="488" spans="1:5" s="9" customFormat="1" x14ac:dyDescent="0.2">
      <c r="A488" s="7"/>
      <c r="D488" s="10"/>
      <c r="E488" s="7"/>
    </row>
    <row r="489" spans="1:5" s="9" customFormat="1" x14ac:dyDescent="0.2">
      <c r="A489" s="7"/>
      <c r="D489" s="10"/>
      <c r="E489" s="7"/>
    </row>
    <row r="490" spans="1:5" s="9" customFormat="1" x14ac:dyDescent="0.2">
      <c r="A490" s="7"/>
      <c r="D490" s="10"/>
      <c r="E490" s="7"/>
    </row>
    <row r="491" spans="1:5" s="9" customFormat="1" x14ac:dyDescent="0.2">
      <c r="A491" s="7"/>
      <c r="D491" s="10"/>
      <c r="E491" s="7"/>
    </row>
    <row r="492" spans="1:5" s="9" customFormat="1" x14ac:dyDescent="0.2">
      <c r="A492" s="7"/>
      <c r="D492" s="10"/>
      <c r="E492" s="7"/>
    </row>
    <row r="493" spans="1:5" s="9" customFormat="1" x14ac:dyDescent="0.2">
      <c r="A493" s="7"/>
      <c r="D493" s="10"/>
      <c r="E493" s="7"/>
    </row>
    <row r="494" spans="1:5" s="9" customFormat="1" x14ac:dyDescent="0.2">
      <c r="A494" s="7"/>
      <c r="D494" s="10"/>
      <c r="E494" s="7"/>
    </row>
    <row r="495" spans="1:5" s="9" customFormat="1" x14ac:dyDescent="0.2">
      <c r="A495" s="7"/>
      <c r="D495" s="10"/>
      <c r="E495" s="7"/>
    </row>
    <row r="496" spans="1:5" s="9" customFormat="1" x14ac:dyDescent="0.2">
      <c r="A496" s="7"/>
      <c r="D496" s="10"/>
      <c r="E496" s="7"/>
    </row>
    <row r="497" spans="1:5" s="9" customFormat="1" x14ac:dyDescent="0.2">
      <c r="A497" s="7"/>
      <c r="D497" s="10"/>
      <c r="E497" s="7"/>
    </row>
    <row r="498" spans="1:5" s="9" customFormat="1" x14ac:dyDescent="0.2">
      <c r="A498" s="7"/>
      <c r="D498" s="10"/>
      <c r="E498" s="7"/>
    </row>
    <row r="499" spans="1:5" s="9" customFormat="1" x14ac:dyDescent="0.2">
      <c r="A499" s="7"/>
      <c r="D499" s="10"/>
      <c r="E499" s="7"/>
    </row>
    <row r="500" spans="1:5" s="9" customFormat="1" x14ac:dyDescent="0.2">
      <c r="A500" s="7"/>
      <c r="D500" s="10"/>
      <c r="E500" s="7"/>
    </row>
    <row r="501" spans="1:5" s="9" customFormat="1" x14ac:dyDescent="0.2">
      <c r="A501" s="7"/>
      <c r="D501" s="10"/>
      <c r="E501" s="7"/>
    </row>
    <row r="502" spans="1:5" s="9" customFormat="1" x14ac:dyDescent="0.2">
      <c r="A502" s="7"/>
      <c r="D502" s="10"/>
      <c r="E502" s="7"/>
    </row>
    <row r="503" spans="1:5" s="9" customFormat="1" x14ac:dyDescent="0.2">
      <c r="A503" s="7"/>
      <c r="D503" s="10"/>
      <c r="E503" s="7"/>
    </row>
    <row r="504" spans="1:5" s="9" customFormat="1" x14ac:dyDescent="0.2">
      <c r="A504" s="7"/>
      <c r="D504" s="10"/>
      <c r="E504" s="7"/>
    </row>
    <row r="505" spans="1:5" s="9" customFormat="1" x14ac:dyDescent="0.2">
      <c r="A505" s="7"/>
      <c r="D505" s="10"/>
      <c r="E505" s="7"/>
    </row>
    <row r="506" spans="1:5" s="9" customFormat="1" x14ac:dyDescent="0.2">
      <c r="A506" s="7"/>
      <c r="D506" s="10"/>
      <c r="E506" s="7"/>
    </row>
    <row r="507" spans="1:5" s="9" customFormat="1" x14ac:dyDescent="0.2">
      <c r="A507" s="7"/>
      <c r="D507" s="10"/>
      <c r="E507" s="7"/>
    </row>
    <row r="508" spans="1:5" s="9" customFormat="1" x14ac:dyDescent="0.2">
      <c r="A508" s="7"/>
      <c r="D508" s="10"/>
      <c r="E508" s="7"/>
    </row>
    <row r="509" spans="1:5" s="9" customFormat="1" x14ac:dyDescent="0.2">
      <c r="A509" s="7"/>
      <c r="D509" s="10"/>
      <c r="E509" s="7"/>
    </row>
    <row r="510" spans="1:5" s="9" customFormat="1" x14ac:dyDescent="0.2">
      <c r="A510" s="7"/>
      <c r="D510" s="10"/>
      <c r="E510" s="7"/>
    </row>
    <row r="511" spans="1:5" s="9" customFormat="1" x14ac:dyDescent="0.2">
      <c r="A511" s="7"/>
      <c r="D511" s="10"/>
      <c r="E511" s="7"/>
    </row>
    <row r="512" spans="1:5" s="9" customFormat="1" x14ac:dyDescent="0.2">
      <c r="A512" s="7"/>
      <c r="D512" s="10"/>
      <c r="E512" s="7"/>
    </row>
    <row r="513" spans="1:5" s="9" customFormat="1" x14ac:dyDescent="0.2">
      <c r="A513" s="7"/>
      <c r="D513" s="10"/>
      <c r="E513" s="7"/>
    </row>
    <row r="514" spans="1:5" s="9" customFormat="1" x14ac:dyDescent="0.2">
      <c r="A514" s="7"/>
      <c r="D514" s="10"/>
      <c r="E514" s="7"/>
    </row>
    <row r="515" spans="1:5" s="9" customFormat="1" x14ac:dyDescent="0.2">
      <c r="A515" s="7"/>
      <c r="D515" s="10"/>
      <c r="E515" s="7"/>
    </row>
    <row r="516" spans="1:5" s="9" customFormat="1" x14ac:dyDescent="0.2">
      <c r="A516" s="7"/>
      <c r="D516" s="10"/>
      <c r="E516" s="7"/>
    </row>
    <row r="517" spans="1:5" s="9" customFormat="1" x14ac:dyDescent="0.2">
      <c r="A517" s="7"/>
      <c r="D517" s="10"/>
      <c r="E517" s="7"/>
    </row>
    <row r="518" spans="1:5" s="9" customFormat="1" x14ac:dyDescent="0.2">
      <c r="A518" s="7"/>
      <c r="D518" s="10"/>
      <c r="E518" s="7"/>
    </row>
    <row r="519" spans="1:5" s="9" customFormat="1" x14ac:dyDescent="0.2">
      <c r="A519" s="7"/>
      <c r="D519" s="10"/>
      <c r="E519" s="7"/>
    </row>
    <row r="520" spans="1:5" s="9" customFormat="1" x14ac:dyDescent="0.2">
      <c r="A520" s="7"/>
      <c r="D520" s="10"/>
      <c r="E520" s="7"/>
    </row>
    <row r="521" spans="1:5" s="9" customFormat="1" x14ac:dyDescent="0.2">
      <c r="A521" s="7"/>
      <c r="D521" s="10"/>
      <c r="E521" s="7"/>
    </row>
    <row r="522" spans="1:5" s="9" customFormat="1" x14ac:dyDescent="0.2">
      <c r="A522" s="7"/>
      <c r="D522" s="10"/>
      <c r="E522" s="7"/>
    </row>
    <row r="523" spans="1:5" s="9" customFormat="1" x14ac:dyDescent="0.2">
      <c r="A523" s="7"/>
      <c r="D523" s="10"/>
      <c r="E523" s="7"/>
    </row>
    <row r="524" spans="1:5" s="9" customFormat="1" x14ac:dyDescent="0.2">
      <c r="A524" s="7"/>
      <c r="D524" s="10"/>
      <c r="E524" s="7"/>
    </row>
    <row r="525" spans="1:5" s="9" customFormat="1" x14ac:dyDescent="0.2">
      <c r="A525" s="7"/>
      <c r="D525" s="10"/>
      <c r="E525" s="7"/>
    </row>
    <row r="526" spans="1:5" s="9" customFormat="1" x14ac:dyDescent="0.2">
      <c r="A526" s="7"/>
      <c r="D526" s="10"/>
      <c r="E526" s="7"/>
    </row>
    <row r="527" spans="1:5" s="9" customFormat="1" x14ac:dyDescent="0.2">
      <c r="A527" s="7"/>
      <c r="D527" s="10"/>
      <c r="E527" s="7"/>
    </row>
    <row r="528" spans="1:5" s="9" customFormat="1" x14ac:dyDescent="0.2">
      <c r="A528" s="7"/>
      <c r="D528" s="10"/>
      <c r="E528" s="7"/>
    </row>
    <row r="529" spans="1:5" s="9" customFormat="1" x14ac:dyDescent="0.2">
      <c r="A529" s="7"/>
      <c r="D529" s="10"/>
      <c r="E529" s="7"/>
    </row>
    <row r="530" spans="1:5" s="9" customFormat="1" x14ac:dyDescent="0.2">
      <c r="A530" s="7"/>
      <c r="D530" s="10"/>
      <c r="E530" s="7"/>
    </row>
    <row r="531" spans="1:5" s="9" customFormat="1" x14ac:dyDescent="0.2">
      <c r="A531" s="7"/>
      <c r="D531" s="10"/>
      <c r="E531" s="7"/>
    </row>
    <row r="532" spans="1:5" s="9" customFormat="1" x14ac:dyDescent="0.2">
      <c r="A532" s="7"/>
      <c r="D532" s="10"/>
      <c r="E532" s="7"/>
    </row>
    <row r="533" spans="1:5" s="9" customFormat="1" x14ac:dyDescent="0.2">
      <c r="A533" s="7"/>
      <c r="D533" s="10"/>
      <c r="E533" s="7"/>
    </row>
    <row r="534" spans="1:5" s="9" customFormat="1" x14ac:dyDescent="0.2">
      <c r="A534" s="7"/>
      <c r="D534" s="10"/>
      <c r="E534" s="7"/>
    </row>
    <row r="535" spans="1:5" s="9" customFormat="1" x14ac:dyDescent="0.2">
      <c r="A535" s="7"/>
      <c r="D535" s="10"/>
      <c r="E535" s="7"/>
    </row>
    <row r="536" spans="1:5" s="9" customFormat="1" x14ac:dyDescent="0.2">
      <c r="A536" s="7"/>
      <c r="D536" s="10"/>
      <c r="E536" s="7"/>
    </row>
    <row r="537" spans="1:5" s="9" customFormat="1" x14ac:dyDescent="0.2">
      <c r="A537" s="7"/>
      <c r="D537" s="10"/>
      <c r="E537" s="7"/>
    </row>
    <row r="538" spans="1:5" s="9" customFormat="1" x14ac:dyDescent="0.2">
      <c r="A538" s="7"/>
      <c r="D538" s="10"/>
      <c r="E538" s="7"/>
    </row>
    <row r="539" spans="1:5" s="9" customFormat="1" x14ac:dyDescent="0.2">
      <c r="A539" s="7"/>
      <c r="D539" s="10"/>
      <c r="E539" s="7"/>
    </row>
    <row r="540" spans="1:5" s="9" customFormat="1" x14ac:dyDescent="0.2">
      <c r="A540" s="7"/>
      <c r="D540" s="10"/>
      <c r="E540" s="7"/>
    </row>
    <row r="541" spans="1:5" s="9" customFormat="1" x14ac:dyDescent="0.2">
      <c r="A541" s="7"/>
      <c r="D541" s="10"/>
      <c r="E541" s="7"/>
    </row>
    <row r="542" spans="1:5" s="9" customFormat="1" x14ac:dyDescent="0.2">
      <c r="A542" s="7"/>
      <c r="D542" s="10"/>
      <c r="E542" s="7"/>
    </row>
    <row r="543" spans="1:5" s="9" customFormat="1" x14ac:dyDescent="0.2">
      <c r="A543" s="7"/>
      <c r="D543" s="10"/>
      <c r="E543" s="7"/>
    </row>
    <row r="544" spans="1:5" s="9" customFormat="1" x14ac:dyDescent="0.2">
      <c r="A544" s="7"/>
      <c r="D544" s="10"/>
      <c r="E544" s="7"/>
    </row>
    <row r="545" spans="1:5" s="9" customFormat="1" x14ac:dyDescent="0.2">
      <c r="A545" s="7"/>
      <c r="D545" s="10"/>
      <c r="E545" s="7"/>
    </row>
    <row r="546" spans="1:5" s="9" customFormat="1" x14ac:dyDescent="0.2">
      <c r="A546" s="7"/>
      <c r="D546" s="10"/>
      <c r="E546" s="7"/>
    </row>
    <row r="547" spans="1:5" s="9" customFormat="1" x14ac:dyDescent="0.2">
      <c r="A547" s="7"/>
      <c r="D547" s="10"/>
      <c r="E547" s="7"/>
    </row>
    <row r="548" spans="1:5" s="9" customFormat="1" x14ac:dyDescent="0.2">
      <c r="A548" s="7"/>
      <c r="D548" s="10"/>
      <c r="E548" s="7"/>
    </row>
    <row r="549" spans="1:5" s="9" customFormat="1" x14ac:dyDescent="0.2">
      <c r="A549" s="7"/>
      <c r="D549" s="10"/>
      <c r="E549" s="7"/>
    </row>
    <row r="550" spans="1:5" s="9" customFormat="1" x14ac:dyDescent="0.2">
      <c r="A550" s="7"/>
      <c r="D550" s="10"/>
      <c r="E550" s="7"/>
    </row>
    <row r="551" spans="1:5" s="9" customFormat="1" x14ac:dyDescent="0.2">
      <c r="A551" s="7"/>
      <c r="D551" s="10"/>
      <c r="E551" s="7"/>
    </row>
    <row r="552" spans="1:5" s="9" customFormat="1" x14ac:dyDescent="0.2">
      <c r="A552" s="7"/>
      <c r="D552" s="10"/>
      <c r="E552" s="7"/>
    </row>
    <row r="553" spans="1:5" s="9" customFormat="1" x14ac:dyDescent="0.2">
      <c r="A553" s="7"/>
      <c r="D553" s="10"/>
      <c r="E553" s="7"/>
    </row>
    <row r="554" spans="1:5" s="9" customFormat="1" x14ac:dyDescent="0.2">
      <c r="A554" s="7"/>
      <c r="D554" s="10"/>
      <c r="E554" s="7"/>
    </row>
    <row r="555" spans="1:5" s="9" customFormat="1" x14ac:dyDescent="0.2">
      <c r="A555" s="7"/>
      <c r="D555" s="10"/>
      <c r="E555" s="7"/>
    </row>
    <row r="556" spans="1:5" s="9" customFormat="1" x14ac:dyDescent="0.2">
      <c r="A556" s="7"/>
      <c r="D556" s="10"/>
      <c r="E556" s="7"/>
    </row>
  </sheetData>
  <protectedRanges>
    <protectedRange sqref="A438:IV65537 A375:IV377 A1:IV13 A18:A374 C18:C374 E18:IV374 A422:IV424 A389:IV391 A380:A388 A427:A437 C427:C437 F427:IV437 A15:IV15 P14:IV14 A394:A421 C394:IV421 C380:IV388" name="Rango1"/>
    <protectedRange sqref="D18:D371" name="Rango1_2"/>
    <protectedRange sqref="D372:D374" name="Rango1_1_2"/>
    <protectedRange sqref="E434" name="Rango1_1_4"/>
    <protectedRange sqref="B18:B371" name="Rango1_1_3"/>
    <protectedRange sqref="B372:B374" name="Rango1_1_1_2"/>
    <protectedRange sqref="B394:B421" name="Rango1_1"/>
    <protectedRange sqref="B380:B388" name="Rango1_3"/>
    <protectedRange sqref="A14:O14" name="Rango1_5_1_1"/>
    <protectedRange sqref="P16:IV17 P378:IV379 P392:IV393 P425:IV426" name="Rango1_1_2_2_1"/>
    <protectedRange sqref="D16:D17 D378:D379 D392:D393 D425:D426" name="Rango1_1_2_1_2_1"/>
    <protectedRange sqref="A16:B17 A378:B379 A392:B393 A425:B426" name="Rango1_7_1_1_1"/>
    <protectedRange sqref="C16:C17 C378:C379 C392:C393 C425:C426" name="Rango1_8_1_1_1"/>
    <protectedRange sqref="E16:E17 E378:E379 E392:E393 E425:E426" name="Rango1_7_1_2"/>
  </protectedRanges>
  <autoFilter ref="A17:Y374"/>
  <mergeCells count="208">
    <mergeCell ref="C428:C429"/>
    <mergeCell ref="C430:C433"/>
    <mergeCell ref="C435:C437"/>
    <mergeCell ref="A424:O424"/>
    <mergeCell ref="A391:O391"/>
    <mergeCell ref="A377:O377"/>
    <mergeCell ref="E425:E426"/>
    <mergeCell ref="F425:F426"/>
    <mergeCell ref="G425:H425"/>
    <mergeCell ref="I425:J425"/>
    <mergeCell ref="K425:N425"/>
    <mergeCell ref="O425:O426"/>
    <mergeCell ref="C381:C382"/>
    <mergeCell ref="C383:C384"/>
    <mergeCell ref="C385:C387"/>
    <mergeCell ref="A425:A426"/>
    <mergeCell ref="B425:B426"/>
    <mergeCell ref="C425:C426"/>
    <mergeCell ref="C399:C400"/>
    <mergeCell ref="C404:C406"/>
    <mergeCell ref="C407:C410"/>
    <mergeCell ref="C413:C414"/>
    <mergeCell ref="C415:C416"/>
    <mergeCell ref="C417:C420"/>
    <mergeCell ref="A220:A221"/>
    <mergeCell ref="A222:A223"/>
    <mergeCell ref="A392:A393"/>
    <mergeCell ref="B392:B393"/>
    <mergeCell ref="C392:C393"/>
    <mergeCell ref="D392:D393"/>
    <mergeCell ref="E392:E393"/>
    <mergeCell ref="C239:C240"/>
    <mergeCell ref="C241:C249"/>
    <mergeCell ref="C251:C254"/>
    <mergeCell ref="C260:C263"/>
    <mergeCell ref="C265:C266"/>
    <mergeCell ref="C269:C271"/>
    <mergeCell ref="C272:C276"/>
    <mergeCell ref="C280:C281"/>
    <mergeCell ref="C286:C287"/>
    <mergeCell ref="C288:C291"/>
    <mergeCell ref="C349:C350"/>
    <mergeCell ref="C292:C293"/>
    <mergeCell ref="C296:C298"/>
    <mergeCell ref="C303:C305"/>
    <mergeCell ref="C306:C307"/>
    <mergeCell ref="C312:C313"/>
    <mergeCell ref="C315:C316"/>
    <mergeCell ref="F392:F393"/>
    <mergeCell ref="G392:H392"/>
    <mergeCell ref="I392:J392"/>
    <mergeCell ref="K392:N392"/>
    <mergeCell ref="O392:O393"/>
    <mergeCell ref="C395:C396"/>
    <mergeCell ref="F378:F379"/>
    <mergeCell ref="G378:H378"/>
    <mergeCell ref="I378:J378"/>
    <mergeCell ref="K378:N378"/>
    <mergeCell ref="O378:O379"/>
    <mergeCell ref="A44:A45"/>
    <mergeCell ref="B378:B379"/>
    <mergeCell ref="A141:A142"/>
    <mergeCell ref="A385:A387"/>
    <mergeCell ref="C378:C379"/>
    <mergeCell ref="D378:D379"/>
    <mergeCell ref="E378:E379"/>
    <mergeCell ref="A232:A233"/>
    <mergeCell ref="A163:A164"/>
    <mergeCell ref="A165:A166"/>
    <mergeCell ref="A168:A169"/>
    <mergeCell ref="A197:A198"/>
    <mergeCell ref="A199:A200"/>
    <mergeCell ref="A207:A208"/>
    <mergeCell ref="A184:A185"/>
    <mergeCell ref="A237:A238"/>
    <mergeCell ref="A239:A240"/>
    <mergeCell ref="C220:C221"/>
    <mergeCell ref="C222:C223"/>
    <mergeCell ref="C232:C233"/>
    <mergeCell ref="C234:C235"/>
    <mergeCell ref="C237:C238"/>
    <mergeCell ref="A190:A191"/>
    <mergeCell ref="A192:A193"/>
    <mergeCell ref="A18:A19"/>
    <mergeCell ref="A23:A24"/>
    <mergeCell ref="A26:A27"/>
    <mergeCell ref="A381:A382"/>
    <mergeCell ref="A383:A384"/>
    <mergeCell ref="A55:A59"/>
    <mergeCell ref="A65:A66"/>
    <mergeCell ref="A67:A73"/>
    <mergeCell ref="A378:A379"/>
    <mergeCell ref="A136:A137"/>
    <mergeCell ref="A156:A158"/>
    <mergeCell ref="A160:A161"/>
    <mergeCell ref="A75:A76"/>
    <mergeCell ref="A79:A80"/>
    <mergeCell ref="A81:A133"/>
    <mergeCell ref="A144:A145"/>
    <mergeCell ref="A146:A147"/>
    <mergeCell ref="A148:A149"/>
    <mergeCell ref="A153:A154"/>
    <mergeCell ref="A172:A174"/>
    <mergeCell ref="A177:A178"/>
    <mergeCell ref="A179:A182"/>
    <mergeCell ref="A29:A30"/>
    <mergeCell ref="A35:A38"/>
    <mergeCell ref="A1:E1"/>
    <mergeCell ref="E18:E19"/>
    <mergeCell ref="E222:E223"/>
    <mergeCell ref="A353:A354"/>
    <mergeCell ref="A357:A360"/>
    <mergeCell ref="A364:A365"/>
    <mergeCell ref="C75:C76"/>
    <mergeCell ref="C79:C80"/>
    <mergeCell ref="C190:C191"/>
    <mergeCell ref="C192:C193"/>
    <mergeCell ref="C197:C198"/>
    <mergeCell ref="C199:C200"/>
    <mergeCell ref="C207:C208"/>
    <mergeCell ref="C209:C211"/>
    <mergeCell ref="C214:C215"/>
    <mergeCell ref="C216:C219"/>
    <mergeCell ref="A280:A281"/>
    <mergeCell ref="A286:A287"/>
    <mergeCell ref="A288:A291"/>
    <mergeCell ref="A265:A266"/>
    <mergeCell ref="A269:A271"/>
    <mergeCell ref="A272:A276"/>
    <mergeCell ref="A306:A307"/>
    <mergeCell ref="A312:A313"/>
    <mergeCell ref="A15:O15"/>
    <mergeCell ref="A14:O14"/>
    <mergeCell ref="A407:A410"/>
    <mergeCell ref="C146:C147"/>
    <mergeCell ref="C148:C149"/>
    <mergeCell ref="C153:C154"/>
    <mergeCell ref="C156:C158"/>
    <mergeCell ref="C160:C161"/>
    <mergeCell ref="C163:C164"/>
    <mergeCell ref="C165:C166"/>
    <mergeCell ref="C168:C169"/>
    <mergeCell ref="C172:C174"/>
    <mergeCell ref="C177:C178"/>
    <mergeCell ref="C179:C182"/>
    <mergeCell ref="C184:C185"/>
    <mergeCell ref="A336:A338"/>
    <mergeCell ref="A343:A344"/>
    <mergeCell ref="A349:A350"/>
    <mergeCell ref="A317:A318"/>
    <mergeCell ref="A319:A324"/>
    <mergeCell ref="A333:A334"/>
    <mergeCell ref="A368:A369"/>
    <mergeCell ref="A372:A373"/>
    <mergeCell ref="A315:A316"/>
    <mergeCell ref="C18:C19"/>
    <mergeCell ref="C23:C24"/>
    <mergeCell ref="C26:C27"/>
    <mergeCell ref="C29:C30"/>
    <mergeCell ref="C35:C38"/>
    <mergeCell ref="C81:C133"/>
    <mergeCell ref="C136:C137"/>
    <mergeCell ref="C141:C142"/>
    <mergeCell ref="C144:C145"/>
    <mergeCell ref="A413:A414"/>
    <mergeCell ref="A415:A416"/>
    <mergeCell ref="A435:A437"/>
    <mergeCell ref="A417:A420"/>
    <mergeCell ref="A428:A429"/>
    <mergeCell ref="A430:A433"/>
    <mergeCell ref="D425:D426"/>
    <mergeCell ref="C44:C45"/>
    <mergeCell ref="C55:C59"/>
    <mergeCell ref="C65:C66"/>
    <mergeCell ref="C67:C73"/>
    <mergeCell ref="A395:A396"/>
    <mergeCell ref="A399:A400"/>
    <mergeCell ref="A404:A406"/>
    <mergeCell ref="A292:A293"/>
    <mergeCell ref="A296:A298"/>
    <mergeCell ref="A303:A305"/>
    <mergeCell ref="A209:A211"/>
    <mergeCell ref="A214:A215"/>
    <mergeCell ref="A216:A219"/>
    <mergeCell ref="A241:A249"/>
    <mergeCell ref="A251:A254"/>
    <mergeCell ref="A260:A263"/>
    <mergeCell ref="A234:A235"/>
    <mergeCell ref="C353:C354"/>
    <mergeCell ref="C357:C360"/>
    <mergeCell ref="C364:C365"/>
    <mergeCell ref="C368:C369"/>
    <mergeCell ref="C372:C373"/>
    <mergeCell ref="C317:C318"/>
    <mergeCell ref="C319:C324"/>
    <mergeCell ref="C333:C334"/>
    <mergeCell ref="C336:C338"/>
    <mergeCell ref="C343:C344"/>
    <mergeCell ref="O16:O17"/>
    <mergeCell ref="A16:A17"/>
    <mergeCell ref="B16:B17"/>
    <mergeCell ref="C16:C17"/>
    <mergeCell ref="D16:D17"/>
    <mergeCell ref="E16:E17"/>
    <mergeCell ref="F16:F17"/>
    <mergeCell ref="G16:H16"/>
    <mergeCell ref="I16:J16"/>
    <mergeCell ref="K16:N16"/>
  </mergeCells>
  <pageMargins left="0" right="0" top="0.35433070866141736" bottom="0" header="0" footer="0"/>
  <pageSetup scale="38" orientation="landscape" r:id="rId1"/>
  <headerFooter alignWithMargins="0"/>
  <rowBreaks count="5" manualBreakCount="5">
    <brk id="175" max="14" man="1"/>
    <brk id="238" max="14" man="1"/>
    <brk id="375" max="14" man="1"/>
    <brk id="400" max="14" man="1"/>
    <brk id="421"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topLeftCell="D168" zoomScale="73" zoomScaleNormal="73" zoomScaleSheetLayoutView="21" workbookViewId="0">
      <selection activeCell="S174" sqref="S174"/>
    </sheetView>
  </sheetViews>
  <sheetFormatPr baseColWidth="10" defaultColWidth="11.7109375" defaultRowHeight="12" x14ac:dyDescent="0.2"/>
  <cols>
    <col min="1" max="1" width="5" style="573" customWidth="1"/>
    <col min="2" max="2" width="11.28515625" style="566" customWidth="1"/>
    <col min="3" max="3" width="34.7109375" style="579" customWidth="1"/>
    <col min="4" max="4" width="38.5703125" style="630" customWidth="1"/>
    <col min="5" max="5" width="33.28515625" style="579" customWidth="1"/>
    <col min="6" max="6" width="16.85546875" style="581" customWidth="1"/>
    <col min="7" max="7" width="16" style="582" customWidth="1"/>
    <col min="8" max="8" width="18.7109375" style="580" customWidth="1"/>
    <col min="9" max="9" width="27" style="580" customWidth="1"/>
    <col min="10" max="10" width="18" style="575" customWidth="1"/>
    <col min="11" max="12" width="8" style="550" customWidth="1"/>
    <col min="13" max="14" width="6.7109375" style="550" bestFit="1" customWidth="1"/>
    <col min="15" max="18" width="6.7109375" style="575" bestFit="1" customWidth="1"/>
    <col min="19" max="19" width="21.5703125" style="576" customWidth="1"/>
    <col min="20" max="30" width="11.7109375" style="550" customWidth="1"/>
    <col min="31" max="237" width="11.7109375" style="550"/>
    <col min="238" max="238" width="5" style="550" customWidth="1"/>
    <col min="239" max="239" width="11.28515625" style="550" customWidth="1"/>
    <col min="240" max="240" width="32.5703125" style="550" customWidth="1"/>
    <col min="241" max="241" width="38.5703125" style="550" customWidth="1"/>
    <col min="242" max="242" width="0" style="550" hidden="1" customWidth="1"/>
    <col min="243" max="243" width="16.85546875" style="550" customWidth="1"/>
    <col min="244" max="244" width="16" style="550" customWidth="1"/>
    <col min="245" max="245" width="18.7109375" style="550" customWidth="1"/>
    <col min="246" max="246" width="0" style="550" hidden="1" customWidth="1"/>
    <col min="247" max="247" width="18" style="550" customWidth="1"/>
    <col min="248" max="248" width="0" style="550" hidden="1" customWidth="1"/>
    <col min="249" max="249" width="18.85546875" style="550" customWidth="1"/>
    <col min="250" max="250" width="0" style="550" hidden="1" customWidth="1"/>
    <col min="251" max="251" width="14.140625" style="550" customWidth="1"/>
    <col min="252" max="252" width="16.7109375" style="550" customWidth="1"/>
    <col min="253" max="265" width="0" style="550" hidden="1" customWidth="1"/>
    <col min="266" max="266" width="20.5703125" style="550" customWidth="1"/>
    <col min="267" max="268" width="8" style="550" customWidth="1"/>
    <col min="269" max="274" width="6.7109375" style="550" bestFit="1" customWidth="1"/>
    <col min="275" max="275" width="21.5703125" style="550" customWidth="1"/>
    <col min="276" max="286" width="11.7109375" style="550" customWidth="1"/>
    <col min="287" max="493" width="11.7109375" style="550"/>
    <col min="494" max="494" width="5" style="550" customWidth="1"/>
    <col min="495" max="495" width="11.28515625" style="550" customWidth="1"/>
    <col min="496" max="496" width="32.5703125" style="550" customWidth="1"/>
    <col min="497" max="497" width="38.5703125" style="550" customWidth="1"/>
    <col min="498" max="498" width="0" style="550" hidden="1" customWidth="1"/>
    <col min="499" max="499" width="16.85546875" style="550" customWidth="1"/>
    <col min="500" max="500" width="16" style="550" customWidth="1"/>
    <col min="501" max="501" width="18.7109375" style="550" customWidth="1"/>
    <col min="502" max="502" width="0" style="550" hidden="1" customWidth="1"/>
    <col min="503" max="503" width="18" style="550" customWidth="1"/>
    <col min="504" max="504" width="0" style="550" hidden="1" customWidth="1"/>
    <col min="505" max="505" width="18.85546875" style="550" customWidth="1"/>
    <col min="506" max="506" width="0" style="550" hidden="1" customWidth="1"/>
    <col min="507" max="507" width="14.140625" style="550" customWidth="1"/>
    <col min="508" max="508" width="16.7109375" style="550" customWidth="1"/>
    <col min="509" max="521" width="0" style="550" hidden="1" customWidth="1"/>
    <col min="522" max="522" width="20.5703125" style="550" customWidth="1"/>
    <col min="523" max="524" width="8" style="550" customWidth="1"/>
    <col min="525" max="530" width="6.7109375" style="550" bestFit="1" customWidth="1"/>
    <col min="531" max="531" width="21.5703125" style="550" customWidth="1"/>
    <col min="532" max="542" width="11.7109375" style="550" customWidth="1"/>
    <col min="543" max="749" width="11.7109375" style="550"/>
    <col min="750" max="750" width="5" style="550" customWidth="1"/>
    <col min="751" max="751" width="11.28515625" style="550" customWidth="1"/>
    <col min="752" max="752" width="32.5703125" style="550" customWidth="1"/>
    <col min="753" max="753" width="38.5703125" style="550" customWidth="1"/>
    <col min="754" max="754" width="0" style="550" hidden="1" customWidth="1"/>
    <col min="755" max="755" width="16.85546875" style="550" customWidth="1"/>
    <col min="756" max="756" width="16" style="550" customWidth="1"/>
    <col min="757" max="757" width="18.7109375" style="550" customWidth="1"/>
    <col min="758" max="758" width="0" style="550" hidden="1" customWidth="1"/>
    <col min="759" max="759" width="18" style="550" customWidth="1"/>
    <col min="760" max="760" width="0" style="550" hidden="1" customWidth="1"/>
    <col min="761" max="761" width="18.85546875" style="550" customWidth="1"/>
    <col min="762" max="762" width="0" style="550" hidden="1" customWidth="1"/>
    <col min="763" max="763" width="14.140625" style="550" customWidth="1"/>
    <col min="764" max="764" width="16.7109375" style="550" customWidth="1"/>
    <col min="765" max="777" width="0" style="550" hidden="1" customWidth="1"/>
    <col min="778" max="778" width="20.5703125" style="550" customWidth="1"/>
    <col min="779" max="780" width="8" style="550" customWidth="1"/>
    <col min="781" max="786" width="6.7109375" style="550" bestFit="1" customWidth="1"/>
    <col min="787" max="787" width="21.5703125" style="550" customWidth="1"/>
    <col min="788" max="798" width="11.7109375" style="550" customWidth="1"/>
    <col min="799" max="1005" width="11.7109375" style="550"/>
    <col min="1006" max="1006" width="5" style="550" customWidth="1"/>
    <col min="1007" max="1007" width="11.28515625" style="550" customWidth="1"/>
    <col min="1008" max="1008" width="32.5703125" style="550" customWidth="1"/>
    <col min="1009" max="1009" width="38.5703125" style="550" customWidth="1"/>
    <col min="1010" max="1010" width="0" style="550" hidden="1" customWidth="1"/>
    <col min="1011" max="1011" width="16.85546875" style="550" customWidth="1"/>
    <col min="1012" max="1012" width="16" style="550" customWidth="1"/>
    <col min="1013" max="1013" width="18.7109375" style="550" customWidth="1"/>
    <col min="1014" max="1014" width="0" style="550" hidden="1" customWidth="1"/>
    <col min="1015" max="1015" width="18" style="550" customWidth="1"/>
    <col min="1016" max="1016" width="0" style="550" hidden="1" customWidth="1"/>
    <col min="1017" max="1017" width="18.85546875" style="550" customWidth="1"/>
    <col min="1018" max="1018" width="0" style="550" hidden="1" customWidth="1"/>
    <col min="1019" max="1019" width="14.140625" style="550" customWidth="1"/>
    <col min="1020" max="1020" width="16.7109375" style="550" customWidth="1"/>
    <col min="1021" max="1033" width="0" style="550" hidden="1" customWidth="1"/>
    <col min="1034" max="1034" width="20.5703125" style="550" customWidth="1"/>
    <col min="1035" max="1036" width="8" style="550" customWidth="1"/>
    <col min="1037" max="1042" width="6.7109375" style="550" bestFit="1" customWidth="1"/>
    <col min="1043" max="1043" width="21.5703125" style="550" customWidth="1"/>
    <col min="1044" max="1054" width="11.7109375" style="550" customWidth="1"/>
    <col min="1055" max="1261" width="11.7109375" style="550"/>
    <col min="1262" max="1262" width="5" style="550" customWidth="1"/>
    <col min="1263" max="1263" width="11.28515625" style="550" customWidth="1"/>
    <col min="1264" max="1264" width="32.5703125" style="550" customWidth="1"/>
    <col min="1265" max="1265" width="38.5703125" style="550" customWidth="1"/>
    <col min="1266" max="1266" width="0" style="550" hidden="1" customWidth="1"/>
    <col min="1267" max="1267" width="16.85546875" style="550" customWidth="1"/>
    <col min="1268" max="1268" width="16" style="550" customWidth="1"/>
    <col min="1269" max="1269" width="18.7109375" style="550" customWidth="1"/>
    <col min="1270" max="1270" width="0" style="550" hidden="1" customWidth="1"/>
    <col min="1271" max="1271" width="18" style="550" customWidth="1"/>
    <col min="1272" max="1272" width="0" style="550" hidden="1" customWidth="1"/>
    <col min="1273" max="1273" width="18.85546875" style="550" customWidth="1"/>
    <col min="1274" max="1274" width="0" style="550" hidden="1" customWidth="1"/>
    <col min="1275" max="1275" width="14.140625" style="550" customWidth="1"/>
    <col min="1276" max="1276" width="16.7109375" style="550" customWidth="1"/>
    <col min="1277" max="1289" width="0" style="550" hidden="1" customWidth="1"/>
    <col min="1290" max="1290" width="20.5703125" style="550" customWidth="1"/>
    <col min="1291" max="1292" width="8" style="550" customWidth="1"/>
    <col min="1293" max="1298" width="6.7109375" style="550" bestFit="1" customWidth="1"/>
    <col min="1299" max="1299" width="21.5703125" style="550" customWidth="1"/>
    <col min="1300" max="1310" width="11.7109375" style="550" customWidth="1"/>
    <col min="1311" max="1517" width="11.7109375" style="550"/>
    <col min="1518" max="1518" width="5" style="550" customWidth="1"/>
    <col min="1519" max="1519" width="11.28515625" style="550" customWidth="1"/>
    <col min="1520" max="1520" width="32.5703125" style="550" customWidth="1"/>
    <col min="1521" max="1521" width="38.5703125" style="550" customWidth="1"/>
    <col min="1522" max="1522" width="0" style="550" hidden="1" customWidth="1"/>
    <col min="1523" max="1523" width="16.85546875" style="550" customWidth="1"/>
    <col min="1524" max="1524" width="16" style="550" customWidth="1"/>
    <col min="1525" max="1525" width="18.7109375" style="550" customWidth="1"/>
    <col min="1526" max="1526" width="0" style="550" hidden="1" customWidth="1"/>
    <col min="1527" max="1527" width="18" style="550" customWidth="1"/>
    <col min="1528" max="1528" width="0" style="550" hidden="1" customWidth="1"/>
    <col min="1529" max="1529" width="18.85546875" style="550" customWidth="1"/>
    <col min="1530" max="1530" width="0" style="550" hidden="1" customWidth="1"/>
    <col min="1531" max="1531" width="14.140625" style="550" customWidth="1"/>
    <col min="1532" max="1532" width="16.7109375" style="550" customWidth="1"/>
    <col min="1533" max="1545" width="0" style="550" hidden="1" customWidth="1"/>
    <col min="1546" max="1546" width="20.5703125" style="550" customWidth="1"/>
    <col min="1547" max="1548" width="8" style="550" customWidth="1"/>
    <col min="1549" max="1554" width="6.7109375" style="550" bestFit="1" customWidth="1"/>
    <col min="1555" max="1555" width="21.5703125" style="550" customWidth="1"/>
    <col min="1556" max="1566" width="11.7109375" style="550" customWidth="1"/>
    <col min="1567" max="1773" width="11.7109375" style="550"/>
    <col min="1774" max="1774" width="5" style="550" customWidth="1"/>
    <col min="1775" max="1775" width="11.28515625" style="550" customWidth="1"/>
    <col min="1776" max="1776" width="32.5703125" style="550" customWidth="1"/>
    <col min="1777" max="1777" width="38.5703125" style="550" customWidth="1"/>
    <col min="1778" max="1778" width="0" style="550" hidden="1" customWidth="1"/>
    <col min="1779" max="1779" width="16.85546875" style="550" customWidth="1"/>
    <col min="1780" max="1780" width="16" style="550" customWidth="1"/>
    <col min="1781" max="1781" width="18.7109375" style="550" customWidth="1"/>
    <col min="1782" max="1782" width="0" style="550" hidden="1" customWidth="1"/>
    <col min="1783" max="1783" width="18" style="550" customWidth="1"/>
    <col min="1784" max="1784" width="0" style="550" hidden="1" customWidth="1"/>
    <col min="1785" max="1785" width="18.85546875" style="550" customWidth="1"/>
    <col min="1786" max="1786" width="0" style="550" hidden="1" customWidth="1"/>
    <col min="1787" max="1787" width="14.140625" style="550" customWidth="1"/>
    <col min="1788" max="1788" width="16.7109375" style="550" customWidth="1"/>
    <col min="1789" max="1801" width="0" style="550" hidden="1" customWidth="1"/>
    <col min="1802" max="1802" width="20.5703125" style="550" customWidth="1"/>
    <col min="1803" max="1804" width="8" style="550" customWidth="1"/>
    <col min="1805" max="1810" width="6.7109375" style="550" bestFit="1" customWidth="1"/>
    <col min="1811" max="1811" width="21.5703125" style="550" customWidth="1"/>
    <col min="1812" max="1822" width="11.7109375" style="550" customWidth="1"/>
    <col min="1823" max="2029" width="11.7109375" style="550"/>
    <col min="2030" max="2030" width="5" style="550" customWidth="1"/>
    <col min="2031" max="2031" width="11.28515625" style="550" customWidth="1"/>
    <col min="2032" max="2032" width="32.5703125" style="550" customWidth="1"/>
    <col min="2033" max="2033" width="38.5703125" style="550" customWidth="1"/>
    <col min="2034" max="2034" width="0" style="550" hidden="1" customWidth="1"/>
    <col min="2035" max="2035" width="16.85546875" style="550" customWidth="1"/>
    <col min="2036" max="2036" width="16" style="550" customWidth="1"/>
    <col min="2037" max="2037" width="18.7109375" style="550" customWidth="1"/>
    <col min="2038" max="2038" width="0" style="550" hidden="1" customWidth="1"/>
    <col min="2039" max="2039" width="18" style="550" customWidth="1"/>
    <col min="2040" max="2040" width="0" style="550" hidden="1" customWidth="1"/>
    <col min="2041" max="2041" width="18.85546875" style="550" customWidth="1"/>
    <col min="2042" max="2042" width="0" style="550" hidden="1" customWidth="1"/>
    <col min="2043" max="2043" width="14.140625" style="550" customWidth="1"/>
    <col min="2044" max="2044" width="16.7109375" style="550" customWidth="1"/>
    <col min="2045" max="2057" width="0" style="550" hidden="1" customWidth="1"/>
    <col min="2058" max="2058" width="20.5703125" style="550" customWidth="1"/>
    <col min="2059" max="2060" width="8" style="550" customWidth="1"/>
    <col min="2061" max="2066" width="6.7109375" style="550" bestFit="1" customWidth="1"/>
    <col min="2067" max="2067" width="21.5703125" style="550" customWidth="1"/>
    <col min="2068" max="2078" width="11.7109375" style="550" customWidth="1"/>
    <col min="2079" max="2285" width="11.7109375" style="550"/>
    <col min="2286" max="2286" width="5" style="550" customWidth="1"/>
    <col min="2287" max="2287" width="11.28515625" style="550" customWidth="1"/>
    <col min="2288" max="2288" width="32.5703125" style="550" customWidth="1"/>
    <col min="2289" max="2289" width="38.5703125" style="550" customWidth="1"/>
    <col min="2290" max="2290" width="0" style="550" hidden="1" customWidth="1"/>
    <col min="2291" max="2291" width="16.85546875" style="550" customWidth="1"/>
    <col min="2292" max="2292" width="16" style="550" customWidth="1"/>
    <col min="2293" max="2293" width="18.7109375" style="550" customWidth="1"/>
    <col min="2294" max="2294" width="0" style="550" hidden="1" customWidth="1"/>
    <col min="2295" max="2295" width="18" style="550" customWidth="1"/>
    <col min="2296" max="2296" width="0" style="550" hidden="1" customWidth="1"/>
    <col min="2297" max="2297" width="18.85546875" style="550" customWidth="1"/>
    <col min="2298" max="2298" width="0" style="550" hidden="1" customWidth="1"/>
    <col min="2299" max="2299" width="14.140625" style="550" customWidth="1"/>
    <col min="2300" max="2300" width="16.7109375" style="550" customWidth="1"/>
    <col min="2301" max="2313" width="0" style="550" hidden="1" customWidth="1"/>
    <col min="2314" max="2314" width="20.5703125" style="550" customWidth="1"/>
    <col min="2315" max="2316" width="8" style="550" customWidth="1"/>
    <col min="2317" max="2322" width="6.7109375" style="550" bestFit="1" customWidth="1"/>
    <col min="2323" max="2323" width="21.5703125" style="550" customWidth="1"/>
    <col min="2324" max="2334" width="11.7109375" style="550" customWidth="1"/>
    <col min="2335" max="2541" width="11.7109375" style="550"/>
    <col min="2542" max="2542" width="5" style="550" customWidth="1"/>
    <col min="2543" max="2543" width="11.28515625" style="550" customWidth="1"/>
    <col min="2544" max="2544" width="32.5703125" style="550" customWidth="1"/>
    <col min="2545" max="2545" width="38.5703125" style="550" customWidth="1"/>
    <col min="2546" max="2546" width="0" style="550" hidden="1" customWidth="1"/>
    <col min="2547" max="2547" width="16.85546875" style="550" customWidth="1"/>
    <col min="2548" max="2548" width="16" style="550" customWidth="1"/>
    <col min="2549" max="2549" width="18.7109375" style="550" customWidth="1"/>
    <col min="2550" max="2550" width="0" style="550" hidden="1" customWidth="1"/>
    <col min="2551" max="2551" width="18" style="550" customWidth="1"/>
    <col min="2552" max="2552" width="0" style="550" hidden="1" customWidth="1"/>
    <col min="2553" max="2553" width="18.85546875" style="550" customWidth="1"/>
    <col min="2554" max="2554" width="0" style="550" hidden="1" customWidth="1"/>
    <col min="2555" max="2555" width="14.140625" style="550" customWidth="1"/>
    <col min="2556" max="2556" width="16.7109375" style="550" customWidth="1"/>
    <col min="2557" max="2569" width="0" style="550" hidden="1" customWidth="1"/>
    <col min="2570" max="2570" width="20.5703125" style="550" customWidth="1"/>
    <col min="2571" max="2572" width="8" style="550" customWidth="1"/>
    <col min="2573" max="2578" width="6.7109375" style="550" bestFit="1" customWidth="1"/>
    <col min="2579" max="2579" width="21.5703125" style="550" customWidth="1"/>
    <col min="2580" max="2590" width="11.7109375" style="550" customWidth="1"/>
    <col min="2591" max="2797" width="11.7109375" style="550"/>
    <col min="2798" max="2798" width="5" style="550" customWidth="1"/>
    <col min="2799" max="2799" width="11.28515625" style="550" customWidth="1"/>
    <col min="2800" max="2800" width="32.5703125" style="550" customWidth="1"/>
    <col min="2801" max="2801" width="38.5703125" style="550" customWidth="1"/>
    <col min="2802" max="2802" width="0" style="550" hidden="1" customWidth="1"/>
    <col min="2803" max="2803" width="16.85546875" style="550" customWidth="1"/>
    <col min="2804" max="2804" width="16" style="550" customWidth="1"/>
    <col min="2805" max="2805" width="18.7109375" style="550" customWidth="1"/>
    <col min="2806" max="2806" width="0" style="550" hidden="1" customWidth="1"/>
    <col min="2807" max="2807" width="18" style="550" customWidth="1"/>
    <col min="2808" max="2808" width="0" style="550" hidden="1" customWidth="1"/>
    <col min="2809" max="2809" width="18.85546875" style="550" customWidth="1"/>
    <col min="2810" max="2810" width="0" style="550" hidden="1" customWidth="1"/>
    <col min="2811" max="2811" width="14.140625" style="550" customWidth="1"/>
    <col min="2812" max="2812" width="16.7109375" style="550" customWidth="1"/>
    <col min="2813" max="2825" width="0" style="550" hidden="1" customWidth="1"/>
    <col min="2826" max="2826" width="20.5703125" style="550" customWidth="1"/>
    <col min="2827" max="2828" width="8" style="550" customWidth="1"/>
    <col min="2829" max="2834" width="6.7109375" style="550" bestFit="1" customWidth="1"/>
    <col min="2835" max="2835" width="21.5703125" style="550" customWidth="1"/>
    <col min="2836" max="2846" width="11.7109375" style="550" customWidth="1"/>
    <col min="2847" max="3053" width="11.7109375" style="550"/>
    <col min="3054" max="3054" width="5" style="550" customWidth="1"/>
    <col min="3055" max="3055" width="11.28515625" style="550" customWidth="1"/>
    <col min="3056" max="3056" width="32.5703125" style="550" customWidth="1"/>
    <col min="3057" max="3057" width="38.5703125" style="550" customWidth="1"/>
    <col min="3058" max="3058" width="0" style="550" hidden="1" customWidth="1"/>
    <col min="3059" max="3059" width="16.85546875" style="550" customWidth="1"/>
    <col min="3060" max="3060" width="16" style="550" customWidth="1"/>
    <col min="3061" max="3061" width="18.7109375" style="550" customWidth="1"/>
    <col min="3062" max="3062" width="0" style="550" hidden="1" customWidth="1"/>
    <col min="3063" max="3063" width="18" style="550" customWidth="1"/>
    <col min="3064" max="3064" width="0" style="550" hidden="1" customWidth="1"/>
    <col min="3065" max="3065" width="18.85546875" style="550" customWidth="1"/>
    <col min="3066" max="3066" width="0" style="550" hidden="1" customWidth="1"/>
    <col min="3067" max="3067" width="14.140625" style="550" customWidth="1"/>
    <col min="3068" max="3068" width="16.7109375" style="550" customWidth="1"/>
    <col min="3069" max="3081" width="0" style="550" hidden="1" customWidth="1"/>
    <col min="3082" max="3082" width="20.5703125" style="550" customWidth="1"/>
    <col min="3083" max="3084" width="8" style="550" customWidth="1"/>
    <col min="3085" max="3090" width="6.7109375" style="550" bestFit="1" customWidth="1"/>
    <col min="3091" max="3091" width="21.5703125" style="550" customWidth="1"/>
    <col min="3092" max="3102" width="11.7109375" style="550" customWidth="1"/>
    <col min="3103" max="3309" width="11.7109375" style="550"/>
    <col min="3310" max="3310" width="5" style="550" customWidth="1"/>
    <col min="3311" max="3311" width="11.28515625" style="550" customWidth="1"/>
    <col min="3312" max="3312" width="32.5703125" style="550" customWidth="1"/>
    <col min="3313" max="3313" width="38.5703125" style="550" customWidth="1"/>
    <col min="3314" max="3314" width="0" style="550" hidden="1" customWidth="1"/>
    <col min="3315" max="3315" width="16.85546875" style="550" customWidth="1"/>
    <col min="3316" max="3316" width="16" style="550" customWidth="1"/>
    <col min="3317" max="3317" width="18.7109375" style="550" customWidth="1"/>
    <col min="3318" max="3318" width="0" style="550" hidden="1" customWidth="1"/>
    <col min="3319" max="3319" width="18" style="550" customWidth="1"/>
    <col min="3320" max="3320" width="0" style="550" hidden="1" customWidth="1"/>
    <col min="3321" max="3321" width="18.85546875" style="550" customWidth="1"/>
    <col min="3322" max="3322" width="0" style="550" hidden="1" customWidth="1"/>
    <col min="3323" max="3323" width="14.140625" style="550" customWidth="1"/>
    <col min="3324" max="3324" width="16.7109375" style="550" customWidth="1"/>
    <col min="3325" max="3337" width="0" style="550" hidden="1" customWidth="1"/>
    <col min="3338" max="3338" width="20.5703125" style="550" customWidth="1"/>
    <col min="3339" max="3340" width="8" style="550" customWidth="1"/>
    <col min="3341" max="3346" width="6.7109375" style="550" bestFit="1" customWidth="1"/>
    <col min="3347" max="3347" width="21.5703125" style="550" customWidth="1"/>
    <col min="3348" max="3358" width="11.7109375" style="550" customWidth="1"/>
    <col min="3359" max="3565" width="11.7109375" style="550"/>
    <col min="3566" max="3566" width="5" style="550" customWidth="1"/>
    <col min="3567" max="3567" width="11.28515625" style="550" customWidth="1"/>
    <col min="3568" max="3568" width="32.5703125" style="550" customWidth="1"/>
    <col min="3569" max="3569" width="38.5703125" style="550" customWidth="1"/>
    <col min="3570" max="3570" width="0" style="550" hidden="1" customWidth="1"/>
    <col min="3571" max="3571" width="16.85546875" style="550" customWidth="1"/>
    <col min="3572" max="3572" width="16" style="550" customWidth="1"/>
    <col min="3573" max="3573" width="18.7109375" style="550" customWidth="1"/>
    <col min="3574" max="3574" width="0" style="550" hidden="1" customWidth="1"/>
    <col min="3575" max="3575" width="18" style="550" customWidth="1"/>
    <col min="3576" max="3576" width="0" style="550" hidden="1" customWidth="1"/>
    <col min="3577" max="3577" width="18.85546875" style="550" customWidth="1"/>
    <col min="3578" max="3578" width="0" style="550" hidden="1" customWidth="1"/>
    <col min="3579" max="3579" width="14.140625" style="550" customWidth="1"/>
    <col min="3580" max="3580" width="16.7109375" style="550" customWidth="1"/>
    <col min="3581" max="3593" width="0" style="550" hidden="1" customWidth="1"/>
    <col min="3594" max="3594" width="20.5703125" style="550" customWidth="1"/>
    <col min="3595" max="3596" width="8" style="550" customWidth="1"/>
    <col min="3597" max="3602" width="6.7109375" style="550" bestFit="1" customWidth="1"/>
    <col min="3603" max="3603" width="21.5703125" style="550" customWidth="1"/>
    <col min="3604" max="3614" width="11.7109375" style="550" customWidth="1"/>
    <col min="3615" max="3821" width="11.7109375" style="550"/>
    <col min="3822" max="3822" width="5" style="550" customWidth="1"/>
    <col min="3823" max="3823" width="11.28515625" style="550" customWidth="1"/>
    <col min="3824" max="3824" width="32.5703125" style="550" customWidth="1"/>
    <col min="3825" max="3825" width="38.5703125" style="550" customWidth="1"/>
    <col min="3826" max="3826" width="0" style="550" hidden="1" customWidth="1"/>
    <col min="3827" max="3827" width="16.85546875" style="550" customWidth="1"/>
    <col min="3828" max="3828" width="16" style="550" customWidth="1"/>
    <col min="3829" max="3829" width="18.7109375" style="550" customWidth="1"/>
    <col min="3830" max="3830" width="0" style="550" hidden="1" customWidth="1"/>
    <col min="3831" max="3831" width="18" style="550" customWidth="1"/>
    <col min="3832" max="3832" width="0" style="550" hidden="1" customWidth="1"/>
    <col min="3833" max="3833" width="18.85546875" style="550" customWidth="1"/>
    <col min="3834" max="3834" width="0" style="550" hidden="1" customWidth="1"/>
    <col min="3835" max="3835" width="14.140625" style="550" customWidth="1"/>
    <col min="3836" max="3836" width="16.7109375" style="550" customWidth="1"/>
    <col min="3837" max="3849" width="0" style="550" hidden="1" customWidth="1"/>
    <col min="3850" max="3850" width="20.5703125" style="550" customWidth="1"/>
    <col min="3851" max="3852" width="8" style="550" customWidth="1"/>
    <col min="3853" max="3858" width="6.7109375" style="550" bestFit="1" customWidth="1"/>
    <col min="3859" max="3859" width="21.5703125" style="550" customWidth="1"/>
    <col min="3860" max="3870" width="11.7109375" style="550" customWidth="1"/>
    <col min="3871" max="4077" width="11.7109375" style="550"/>
    <col min="4078" max="4078" width="5" style="550" customWidth="1"/>
    <col min="4079" max="4079" width="11.28515625" style="550" customWidth="1"/>
    <col min="4080" max="4080" width="32.5703125" style="550" customWidth="1"/>
    <col min="4081" max="4081" width="38.5703125" style="550" customWidth="1"/>
    <col min="4082" max="4082" width="0" style="550" hidden="1" customWidth="1"/>
    <col min="4083" max="4083" width="16.85546875" style="550" customWidth="1"/>
    <col min="4084" max="4084" width="16" style="550" customWidth="1"/>
    <col min="4085" max="4085" width="18.7109375" style="550" customWidth="1"/>
    <col min="4086" max="4086" width="0" style="550" hidden="1" customWidth="1"/>
    <col min="4087" max="4087" width="18" style="550" customWidth="1"/>
    <col min="4088" max="4088" width="0" style="550" hidden="1" customWidth="1"/>
    <col min="4089" max="4089" width="18.85546875" style="550" customWidth="1"/>
    <col min="4090" max="4090" width="0" style="550" hidden="1" customWidth="1"/>
    <col min="4091" max="4091" width="14.140625" style="550" customWidth="1"/>
    <col min="4092" max="4092" width="16.7109375" style="550" customWidth="1"/>
    <col min="4093" max="4105" width="0" style="550" hidden="1" customWidth="1"/>
    <col min="4106" max="4106" width="20.5703125" style="550" customWidth="1"/>
    <col min="4107" max="4108" width="8" style="550" customWidth="1"/>
    <col min="4109" max="4114" width="6.7109375" style="550" bestFit="1" customWidth="1"/>
    <col min="4115" max="4115" width="21.5703125" style="550" customWidth="1"/>
    <col min="4116" max="4126" width="11.7109375" style="550" customWidth="1"/>
    <col min="4127" max="4333" width="11.7109375" style="550"/>
    <col min="4334" max="4334" width="5" style="550" customWidth="1"/>
    <col min="4335" max="4335" width="11.28515625" style="550" customWidth="1"/>
    <col min="4336" max="4336" width="32.5703125" style="550" customWidth="1"/>
    <col min="4337" max="4337" width="38.5703125" style="550" customWidth="1"/>
    <col min="4338" max="4338" width="0" style="550" hidden="1" customWidth="1"/>
    <col min="4339" max="4339" width="16.85546875" style="550" customWidth="1"/>
    <col min="4340" max="4340" width="16" style="550" customWidth="1"/>
    <col min="4341" max="4341" width="18.7109375" style="550" customWidth="1"/>
    <col min="4342" max="4342" width="0" style="550" hidden="1" customWidth="1"/>
    <col min="4343" max="4343" width="18" style="550" customWidth="1"/>
    <col min="4344" max="4344" width="0" style="550" hidden="1" customWidth="1"/>
    <col min="4345" max="4345" width="18.85546875" style="550" customWidth="1"/>
    <col min="4346" max="4346" width="0" style="550" hidden="1" customWidth="1"/>
    <col min="4347" max="4347" width="14.140625" style="550" customWidth="1"/>
    <col min="4348" max="4348" width="16.7109375" style="550" customWidth="1"/>
    <col min="4349" max="4361" width="0" style="550" hidden="1" customWidth="1"/>
    <col min="4362" max="4362" width="20.5703125" style="550" customWidth="1"/>
    <col min="4363" max="4364" width="8" style="550" customWidth="1"/>
    <col min="4365" max="4370" width="6.7109375" style="550" bestFit="1" customWidth="1"/>
    <col min="4371" max="4371" width="21.5703125" style="550" customWidth="1"/>
    <col min="4372" max="4382" width="11.7109375" style="550" customWidth="1"/>
    <col min="4383" max="4589" width="11.7109375" style="550"/>
    <col min="4590" max="4590" width="5" style="550" customWidth="1"/>
    <col min="4591" max="4591" width="11.28515625" style="550" customWidth="1"/>
    <col min="4592" max="4592" width="32.5703125" style="550" customWidth="1"/>
    <col min="4593" max="4593" width="38.5703125" style="550" customWidth="1"/>
    <col min="4594" max="4594" width="0" style="550" hidden="1" customWidth="1"/>
    <col min="4595" max="4595" width="16.85546875" style="550" customWidth="1"/>
    <col min="4596" max="4596" width="16" style="550" customWidth="1"/>
    <col min="4597" max="4597" width="18.7109375" style="550" customWidth="1"/>
    <col min="4598" max="4598" width="0" style="550" hidden="1" customWidth="1"/>
    <col min="4599" max="4599" width="18" style="550" customWidth="1"/>
    <col min="4600" max="4600" width="0" style="550" hidden="1" customWidth="1"/>
    <col min="4601" max="4601" width="18.85546875" style="550" customWidth="1"/>
    <col min="4602" max="4602" width="0" style="550" hidden="1" customWidth="1"/>
    <col min="4603" max="4603" width="14.140625" style="550" customWidth="1"/>
    <col min="4604" max="4604" width="16.7109375" style="550" customWidth="1"/>
    <col min="4605" max="4617" width="0" style="550" hidden="1" customWidth="1"/>
    <col min="4618" max="4618" width="20.5703125" style="550" customWidth="1"/>
    <col min="4619" max="4620" width="8" style="550" customWidth="1"/>
    <col min="4621" max="4626" width="6.7109375" style="550" bestFit="1" customWidth="1"/>
    <col min="4627" max="4627" width="21.5703125" style="550" customWidth="1"/>
    <col min="4628" max="4638" width="11.7109375" style="550" customWidth="1"/>
    <col min="4639" max="4845" width="11.7109375" style="550"/>
    <col min="4846" max="4846" width="5" style="550" customWidth="1"/>
    <col min="4847" max="4847" width="11.28515625" style="550" customWidth="1"/>
    <col min="4848" max="4848" width="32.5703125" style="550" customWidth="1"/>
    <col min="4849" max="4849" width="38.5703125" style="550" customWidth="1"/>
    <col min="4850" max="4850" width="0" style="550" hidden="1" customWidth="1"/>
    <col min="4851" max="4851" width="16.85546875" style="550" customWidth="1"/>
    <col min="4852" max="4852" width="16" style="550" customWidth="1"/>
    <col min="4853" max="4853" width="18.7109375" style="550" customWidth="1"/>
    <col min="4854" max="4854" width="0" style="550" hidden="1" customWidth="1"/>
    <col min="4855" max="4855" width="18" style="550" customWidth="1"/>
    <col min="4856" max="4856" width="0" style="550" hidden="1" customWidth="1"/>
    <col min="4857" max="4857" width="18.85546875" style="550" customWidth="1"/>
    <col min="4858" max="4858" width="0" style="550" hidden="1" customWidth="1"/>
    <col min="4859" max="4859" width="14.140625" style="550" customWidth="1"/>
    <col min="4860" max="4860" width="16.7109375" style="550" customWidth="1"/>
    <col min="4861" max="4873" width="0" style="550" hidden="1" customWidth="1"/>
    <col min="4874" max="4874" width="20.5703125" style="550" customWidth="1"/>
    <col min="4875" max="4876" width="8" style="550" customWidth="1"/>
    <col min="4877" max="4882" width="6.7109375" style="550" bestFit="1" customWidth="1"/>
    <col min="4883" max="4883" width="21.5703125" style="550" customWidth="1"/>
    <col min="4884" max="4894" width="11.7109375" style="550" customWidth="1"/>
    <col min="4895" max="5101" width="11.7109375" style="550"/>
    <col min="5102" max="5102" width="5" style="550" customWidth="1"/>
    <col min="5103" max="5103" width="11.28515625" style="550" customWidth="1"/>
    <col min="5104" max="5104" width="32.5703125" style="550" customWidth="1"/>
    <col min="5105" max="5105" width="38.5703125" style="550" customWidth="1"/>
    <col min="5106" max="5106" width="0" style="550" hidden="1" customWidth="1"/>
    <col min="5107" max="5107" width="16.85546875" style="550" customWidth="1"/>
    <col min="5108" max="5108" width="16" style="550" customWidth="1"/>
    <col min="5109" max="5109" width="18.7109375" style="550" customWidth="1"/>
    <col min="5110" max="5110" width="0" style="550" hidden="1" customWidth="1"/>
    <col min="5111" max="5111" width="18" style="550" customWidth="1"/>
    <col min="5112" max="5112" width="0" style="550" hidden="1" customWidth="1"/>
    <col min="5113" max="5113" width="18.85546875" style="550" customWidth="1"/>
    <col min="5114" max="5114" width="0" style="550" hidden="1" customWidth="1"/>
    <col min="5115" max="5115" width="14.140625" style="550" customWidth="1"/>
    <col min="5116" max="5116" width="16.7109375" style="550" customWidth="1"/>
    <col min="5117" max="5129" width="0" style="550" hidden="1" customWidth="1"/>
    <col min="5130" max="5130" width="20.5703125" style="550" customWidth="1"/>
    <col min="5131" max="5132" width="8" style="550" customWidth="1"/>
    <col min="5133" max="5138" width="6.7109375" style="550" bestFit="1" customWidth="1"/>
    <col min="5139" max="5139" width="21.5703125" style="550" customWidth="1"/>
    <col min="5140" max="5150" width="11.7109375" style="550" customWidth="1"/>
    <col min="5151" max="5357" width="11.7109375" style="550"/>
    <col min="5358" max="5358" width="5" style="550" customWidth="1"/>
    <col min="5359" max="5359" width="11.28515625" style="550" customWidth="1"/>
    <col min="5360" max="5360" width="32.5703125" style="550" customWidth="1"/>
    <col min="5361" max="5361" width="38.5703125" style="550" customWidth="1"/>
    <col min="5362" max="5362" width="0" style="550" hidden="1" customWidth="1"/>
    <col min="5363" max="5363" width="16.85546875" style="550" customWidth="1"/>
    <col min="5364" max="5364" width="16" style="550" customWidth="1"/>
    <col min="5365" max="5365" width="18.7109375" style="550" customWidth="1"/>
    <col min="5366" max="5366" width="0" style="550" hidden="1" customWidth="1"/>
    <col min="5367" max="5367" width="18" style="550" customWidth="1"/>
    <col min="5368" max="5368" width="0" style="550" hidden="1" customWidth="1"/>
    <col min="5369" max="5369" width="18.85546875" style="550" customWidth="1"/>
    <col min="5370" max="5370" width="0" style="550" hidden="1" customWidth="1"/>
    <col min="5371" max="5371" width="14.140625" style="550" customWidth="1"/>
    <col min="5372" max="5372" width="16.7109375" style="550" customWidth="1"/>
    <col min="5373" max="5385" width="0" style="550" hidden="1" customWidth="1"/>
    <col min="5386" max="5386" width="20.5703125" style="550" customWidth="1"/>
    <col min="5387" max="5388" width="8" style="550" customWidth="1"/>
    <col min="5389" max="5394" width="6.7109375" style="550" bestFit="1" customWidth="1"/>
    <col min="5395" max="5395" width="21.5703125" style="550" customWidth="1"/>
    <col min="5396" max="5406" width="11.7109375" style="550" customWidth="1"/>
    <col min="5407" max="5613" width="11.7109375" style="550"/>
    <col min="5614" max="5614" width="5" style="550" customWidth="1"/>
    <col min="5615" max="5615" width="11.28515625" style="550" customWidth="1"/>
    <col min="5616" max="5616" width="32.5703125" style="550" customWidth="1"/>
    <col min="5617" max="5617" width="38.5703125" style="550" customWidth="1"/>
    <col min="5618" max="5618" width="0" style="550" hidden="1" customWidth="1"/>
    <col min="5619" max="5619" width="16.85546875" style="550" customWidth="1"/>
    <col min="5620" max="5620" width="16" style="550" customWidth="1"/>
    <col min="5621" max="5621" width="18.7109375" style="550" customWidth="1"/>
    <col min="5622" max="5622" width="0" style="550" hidden="1" customWidth="1"/>
    <col min="5623" max="5623" width="18" style="550" customWidth="1"/>
    <col min="5624" max="5624" width="0" style="550" hidden="1" customWidth="1"/>
    <col min="5625" max="5625" width="18.85546875" style="550" customWidth="1"/>
    <col min="5626" max="5626" width="0" style="550" hidden="1" customWidth="1"/>
    <col min="5627" max="5627" width="14.140625" style="550" customWidth="1"/>
    <col min="5628" max="5628" width="16.7109375" style="550" customWidth="1"/>
    <col min="5629" max="5641" width="0" style="550" hidden="1" customWidth="1"/>
    <col min="5642" max="5642" width="20.5703125" style="550" customWidth="1"/>
    <col min="5643" max="5644" width="8" style="550" customWidth="1"/>
    <col min="5645" max="5650" width="6.7109375" style="550" bestFit="1" customWidth="1"/>
    <col min="5651" max="5651" width="21.5703125" style="550" customWidth="1"/>
    <col min="5652" max="5662" width="11.7109375" style="550" customWidth="1"/>
    <col min="5663" max="5869" width="11.7109375" style="550"/>
    <col min="5870" max="5870" width="5" style="550" customWidth="1"/>
    <col min="5871" max="5871" width="11.28515625" style="550" customWidth="1"/>
    <col min="5872" max="5872" width="32.5703125" style="550" customWidth="1"/>
    <col min="5873" max="5873" width="38.5703125" style="550" customWidth="1"/>
    <col min="5874" max="5874" width="0" style="550" hidden="1" customWidth="1"/>
    <col min="5875" max="5875" width="16.85546875" style="550" customWidth="1"/>
    <col min="5876" max="5876" width="16" style="550" customWidth="1"/>
    <col min="5877" max="5877" width="18.7109375" style="550" customWidth="1"/>
    <col min="5878" max="5878" width="0" style="550" hidden="1" customWidth="1"/>
    <col min="5879" max="5879" width="18" style="550" customWidth="1"/>
    <col min="5880" max="5880" width="0" style="550" hidden="1" customWidth="1"/>
    <col min="5881" max="5881" width="18.85546875" style="550" customWidth="1"/>
    <col min="5882" max="5882" width="0" style="550" hidden="1" customWidth="1"/>
    <col min="5883" max="5883" width="14.140625" style="550" customWidth="1"/>
    <col min="5884" max="5884" width="16.7109375" style="550" customWidth="1"/>
    <col min="5885" max="5897" width="0" style="550" hidden="1" customWidth="1"/>
    <col min="5898" max="5898" width="20.5703125" style="550" customWidth="1"/>
    <col min="5899" max="5900" width="8" style="550" customWidth="1"/>
    <col min="5901" max="5906" width="6.7109375" style="550" bestFit="1" customWidth="1"/>
    <col min="5907" max="5907" width="21.5703125" style="550" customWidth="1"/>
    <col min="5908" max="5918" width="11.7109375" style="550" customWidth="1"/>
    <col min="5919" max="6125" width="11.7109375" style="550"/>
    <col min="6126" max="6126" width="5" style="550" customWidth="1"/>
    <col min="6127" max="6127" width="11.28515625" style="550" customWidth="1"/>
    <col min="6128" max="6128" width="32.5703125" style="550" customWidth="1"/>
    <col min="6129" max="6129" width="38.5703125" style="550" customWidth="1"/>
    <col min="6130" max="6130" width="0" style="550" hidden="1" customWidth="1"/>
    <col min="6131" max="6131" width="16.85546875" style="550" customWidth="1"/>
    <col min="6132" max="6132" width="16" style="550" customWidth="1"/>
    <col min="6133" max="6133" width="18.7109375" style="550" customWidth="1"/>
    <col min="6134" max="6134" width="0" style="550" hidden="1" customWidth="1"/>
    <col min="6135" max="6135" width="18" style="550" customWidth="1"/>
    <col min="6136" max="6136" width="0" style="550" hidden="1" customWidth="1"/>
    <col min="6137" max="6137" width="18.85546875" style="550" customWidth="1"/>
    <col min="6138" max="6138" width="0" style="550" hidden="1" customWidth="1"/>
    <col min="6139" max="6139" width="14.140625" style="550" customWidth="1"/>
    <col min="6140" max="6140" width="16.7109375" style="550" customWidth="1"/>
    <col min="6141" max="6153" width="0" style="550" hidden="1" customWidth="1"/>
    <col min="6154" max="6154" width="20.5703125" style="550" customWidth="1"/>
    <col min="6155" max="6156" width="8" style="550" customWidth="1"/>
    <col min="6157" max="6162" width="6.7109375" style="550" bestFit="1" customWidth="1"/>
    <col min="6163" max="6163" width="21.5703125" style="550" customWidth="1"/>
    <col min="6164" max="6174" width="11.7109375" style="550" customWidth="1"/>
    <col min="6175" max="6381" width="11.7109375" style="550"/>
    <col min="6382" max="6382" width="5" style="550" customWidth="1"/>
    <col min="6383" max="6383" width="11.28515625" style="550" customWidth="1"/>
    <col min="6384" max="6384" width="32.5703125" style="550" customWidth="1"/>
    <col min="6385" max="6385" width="38.5703125" style="550" customWidth="1"/>
    <col min="6386" max="6386" width="0" style="550" hidden="1" customWidth="1"/>
    <col min="6387" max="6387" width="16.85546875" style="550" customWidth="1"/>
    <col min="6388" max="6388" width="16" style="550" customWidth="1"/>
    <col min="6389" max="6389" width="18.7109375" style="550" customWidth="1"/>
    <col min="6390" max="6390" width="0" style="550" hidden="1" customWidth="1"/>
    <col min="6391" max="6391" width="18" style="550" customWidth="1"/>
    <col min="6392" max="6392" width="0" style="550" hidden="1" customWidth="1"/>
    <col min="6393" max="6393" width="18.85546875" style="550" customWidth="1"/>
    <col min="6394" max="6394" width="0" style="550" hidden="1" customWidth="1"/>
    <col min="6395" max="6395" width="14.140625" style="550" customWidth="1"/>
    <col min="6396" max="6396" width="16.7109375" style="550" customWidth="1"/>
    <col min="6397" max="6409" width="0" style="550" hidden="1" customWidth="1"/>
    <col min="6410" max="6410" width="20.5703125" style="550" customWidth="1"/>
    <col min="6411" max="6412" width="8" style="550" customWidth="1"/>
    <col min="6413" max="6418" width="6.7109375" style="550" bestFit="1" customWidth="1"/>
    <col min="6419" max="6419" width="21.5703125" style="550" customWidth="1"/>
    <col min="6420" max="6430" width="11.7109375" style="550" customWidth="1"/>
    <col min="6431" max="6637" width="11.7109375" style="550"/>
    <col min="6638" max="6638" width="5" style="550" customWidth="1"/>
    <col min="6639" max="6639" width="11.28515625" style="550" customWidth="1"/>
    <col min="6640" max="6640" width="32.5703125" style="550" customWidth="1"/>
    <col min="6641" max="6641" width="38.5703125" style="550" customWidth="1"/>
    <col min="6642" max="6642" width="0" style="550" hidden="1" customWidth="1"/>
    <col min="6643" max="6643" width="16.85546875" style="550" customWidth="1"/>
    <col min="6644" max="6644" width="16" style="550" customWidth="1"/>
    <col min="6645" max="6645" width="18.7109375" style="550" customWidth="1"/>
    <col min="6646" max="6646" width="0" style="550" hidden="1" customWidth="1"/>
    <col min="6647" max="6647" width="18" style="550" customWidth="1"/>
    <col min="6648" max="6648" width="0" style="550" hidden="1" customWidth="1"/>
    <col min="6649" max="6649" width="18.85546875" style="550" customWidth="1"/>
    <col min="6650" max="6650" width="0" style="550" hidden="1" customWidth="1"/>
    <col min="6651" max="6651" width="14.140625" style="550" customWidth="1"/>
    <col min="6652" max="6652" width="16.7109375" style="550" customWidth="1"/>
    <col min="6653" max="6665" width="0" style="550" hidden="1" customWidth="1"/>
    <col min="6666" max="6666" width="20.5703125" style="550" customWidth="1"/>
    <col min="6667" max="6668" width="8" style="550" customWidth="1"/>
    <col min="6669" max="6674" width="6.7109375" style="550" bestFit="1" customWidth="1"/>
    <col min="6675" max="6675" width="21.5703125" style="550" customWidth="1"/>
    <col min="6676" max="6686" width="11.7109375" style="550" customWidth="1"/>
    <col min="6687" max="6893" width="11.7109375" style="550"/>
    <col min="6894" max="6894" width="5" style="550" customWidth="1"/>
    <col min="6895" max="6895" width="11.28515625" style="550" customWidth="1"/>
    <col min="6896" max="6896" width="32.5703125" style="550" customWidth="1"/>
    <col min="6897" max="6897" width="38.5703125" style="550" customWidth="1"/>
    <col min="6898" max="6898" width="0" style="550" hidden="1" customWidth="1"/>
    <col min="6899" max="6899" width="16.85546875" style="550" customWidth="1"/>
    <col min="6900" max="6900" width="16" style="550" customWidth="1"/>
    <col min="6901" max="6901" width="18.7109375" style="550" customWidth="1"/>
    <col min="6902" max="6902" width="0" style="550" hidden="1" customWidth="1"/>
    <col min="6903" max="6903" width="18" style="550" customWidth="1"/>
    <col min="6904" max="6904" width="0" style="550" hidden="1" customWidth="1"/>
    <col min="6905" max="6905" width="18.85546875" style="550" customWidth="1"/>
    <col min="6906" max="6906" width="0" style="550" hidden="1" customWidth="1"/>
    <col min="6907" max="6907" width="14.140625" style="550" customWidth="1"/>
    <col min="6908" max="6908" width="16.7109375" style="550" customWidth="1"/>
    <col min="6909" max="6921" width="0" style="550" hidden="1" customWidth="1"/>
    <col min="6922" max="6922" width="20.5703125" style="550" customWidth="1"/>
    <col min="6923" max="6924" width="8" style="550" customWidth="1"/>
    <col min="6925" max="6930" width="6.7109375" style="550" bestFit="1" customWidth="1"/>
    <col min="6931" max="6931" width="21.5703125" style="550" customWidth="1"/>
    <col min="6932" max="6942" width="11.7109375" style="550" customWidth="1"/>
    <col min="6943" max="7149" width="11.7109375" style="550"/>
    <col min="7150" max="7150" width="5" style="550" customWidth="1"/>
    <col min="7151" max="7151" width="11.28515625" style="550" customWidth="1"/>
    <col min="7152" max="7152" width="32.5703125" style="550" customWidth="1"/>
    <col min="7153" max="7153" width="38.5703125" style="550" customWidth="1"/>
    <col min="7154" max="7154" width="0" style="550" hidden="1" customWidth="1"/>
    <col min="7155" max="7155" width="16.85546875" style="550" customWidth="1"/>
    <col min="7156" max="7156" width="16" style="550" customWidth="1"/>
    <col min="7157" max="7157" width="18.7109375" style="550" customWidth="1"/>
    <col min="7158" max="7158" width="0" style="550" hidden="1" customWidth="1"/>
    <col min="7159" max="7159" width="18" style="550" customWidth="1"/>
    <col min="7160" max="7160" width="0" style="550" hidden="1" customWidth="1"/>
    <col min="7161" max="7161" width="18.85546875" style="550" customWidth="1"/>
    <col min="7162" max="7162" width="0" style="550" hidden="1" customWidth="1"/>
    <col min="7163" max="7163" width="14.140625" style="550" customWidth="1"/>
    <col min="7164" max="7164" width="16.7109375" style="550" customWidth="1"/>
    <col min="7165" max="7177" width="0" style="550" hidden="1" customWidth="1"/>
    <col min="7178" max="7178" width="20.5703125" style="550" customWidth="1"/>
    <col min="7179" max="7180" width="8" style="550" customWidth="1"/>
    <col min="7181" max="7186" width="6.7109375" style="550" bestFit="1" customWidth="1"/>
    <col min="7187" max="7187" width="21.5703125" style="550" customWidth="1"/>
    <col min="7188" max="7198" width="11.7109375" style="550" customWidth="1"/>
    <col min="7199" max="7405" width="11.7109375" style="550"/>
    <col min="7406" max="7406" width="5" style="550" customWidth="1"/>
    <col min="7407" max="7407" width="11.28515625" style="550" customWidth="1"/>
    <col min="7408" max="7408" width="32.5703125" style="550" customWidth="1"/>
    <col min="7409" max="7409" width="38.5703125" style="550" customWidth="1"/>
    <col min="7410" max="7410" width="0" style="550" hidden="1" customWidth="1"/>
    <col min="7411" max="7411" width="16.85546875" style="550" customWidth="1"/>
    <col min="7412" max="7412" width="16" style="550" customWidth="1"/>
    <col min="7413" max="7413" width="18.7109375" style="550" customWidth="1"/>
    <col min="7414" max="7414" width="0" style="550" hidden="1" customWidth="1"/>
    <col min="7415" max="7415" width="18" style="550" customWidth="1"/>
    <col min="7416" max="7416" width="0" style="550" hidden="1" customWidth="1"/>
    <col min="7417" max="7417" width="18.85546875" style="550" customWidth="1"/>
    <col min="7418" max="7418" width="0" style="550" hidden="1" customWidth="1"/>
    <col min="7419" max="7419" width="14.140625" style="550" customWidth="1"/>
    <col min="7420" max="7420" width="16.7109375" style="550" customWidth="1"/>
    <col min="7421" max="7433" width="0" style="550" hidden="1" customWidth="1"/>
    <col min="7434" max="7434" width="20.5703125" style="550" customWidth="1"/>
    <col min="7435" max="7436" width="8" style="550" customWidth="1"/>
    <col min="7437" max="7442" width="6.7109375" style="550" bestFit="1" customWidth="1"/>
    <col min="7443" max="7443" width="21.5703125" style="550" customWidth="1"/>
    <col min="7444" max="7454" width="11.7109375" style="550" customWidth="1"/>
    <col min="7455" max="7661" width="11.7109375" style="550"/>
    <col min="7662" max="7662" width="5" style="550" customWidth="1"/>
    <col min="7663" max="7663" width="11.28515625" style="550" customWidth="1"/>
    <col min="7664" max="7664" width="32.5703125" style="550" customWidth="1"/>
    <col min="7665" max="7665" width="38.5703125" style="550" customWidth="1"/>
    <col min="7666" max="7666" width="0" style="550" hidden="1" customWidth="1"/>
    <col min="7667" max="7667" width="16.85546875" style="550" customWidth="1"/>
    <col min="7668" max="7668" width="16" style="550" customWidth="1"/>
    <col min="7669" max="7669" width="18.7109375" style="550" customWidth="1"/>
    <col min="7670" max="7670" width="0" style="550" hidden="1" customWidth="1"/>
    <col min="7671" max="7671" width="18" style="550" customWidth="1"/>
    <col min="7672" max="7672" width="0" style="550" hidden="1" customWidth="1"/>
    <col min="7673" max="7673" width="18.85546875" style="550" customWidth="1"/>
    <col min="7674" max="7674" width="0" style="550" hidden="1" customWidth="1"/>
    <col min="7675" max="7675" width="14.140625" style="550" customWidth="1"/>
    <col min="7676" max="7676" width="16.7109375" style="550" customWidth="1"/>
    <col min="7677" max="7689" width="0" style="550" hidden="1" customWidth="1"/>
    <col min="7690" max="7690" width="20.5703125" style="550" customWidth="1"/>
    <col min="7691" max="7692" width="8" style="550" customWidth="1"/>
    <col min="7693" max="7698" width="6.7109375" style="550" bestFit="1" customWidth="1"/>
    <col min="7699" max="7699" width="21.5703125" style="550" customWidth="1"/>
    <col min="7700" max="7710" width="11.7109375" style="550" customWidth="1"/>
    <col min="7711" max="7917" width="11.7109375" style="550"/>
    <col min="7918" max="7918" width="5" style="550" customWidth="1"/>
    <col min="7919" max="7919" width="11.28515625" style="550" customWidth="1"/>
    <col min="7920" max="7920" width="32.5703125" style="550" customWidth="1"/>
    <col min="7921" max="7921" width="38.5703125" style="550" customWidth="1"/>
    <col min="7922" max="7922" width="0" style="550" hidden="1" customWidth="1"/>
    <col min="7923" max="7923" width="16.85546875" style="550" customWidth="1"/>
    <col min="7924" max="7924" width="16" style="550" customWidth="1"/>
    <col min="7925" max="7925" width="18.7109375" style="550" customWidth="1"/>
    <col min="7926" max="7926" width="0" style="550" hidden="1" customWidth="1"/>
    <col min="7927" max="7927" width="18" style="550" customWidth="1"/>
    <col min="7928" max="7928" width="0" style="550" hidden="1" customWidth="1"/>
    <col min="7929" max="7929" width="18.85546875" style="550" customWidth="1"/>
    <col min="7930" max="7930" width="0" style="550" hidden="1" customWidth="1"/>
    <col min="7931" max="7931" width="14.140625" style="550" customWidth="1"/>
    <col min="7932" max="7932" width="16.7109375" style="550" customWidth="1"/>
    <col min="7933" max="7945" width="0" style="550" hidden="1" customWidth="1"/>
    <col min="7946" max="7946" width="20.5703125" style="550" customWidth="1"/>
    <col min="7947" max="7948" width="8" style="550" customWidth="1"/>
    <col min="7949" max="7954" width="6.7109375" style="550" bestFit="1" customWidth="1"/>
    <col min="7955" max="7955" width="21.5703125" style="550" customWidth="1"/>
    <col min="7956" max="7966" width="11.7109375" style="550" customWidth="1"/>
    <col min="7967" max="8173" width="11.7109375" style="550"/>
    <col min="8174" max="8174" width="5" style="550" customWidth="1"/>
    <col min="8175" max="8175" width="11.28515625" style="550" customWidth="1"/>
    <col min="8176" max="8176" width="32.5703125" style="550" customWidth="1"/>
    <col min="8177" max="8177" width="38.5703125" style="550" customWidth="1"/>
    <col min="8178" max="8178" width="0" style="550" hidden="1" customWidth="1"/>
    <col min="8179" max="8179" width="16.85546875" style="550" customWidth="1"/>
    <col min="8180" max="8180" width="16" style="550" customWidth="1"/>
    <col min="8181" max="8181" width="18.7109375" style="550" customWidth="1"/>
    <col min="8182" max="8182" width="0" style="550" hidden="1" customWidth="1"/>
    <col min="8183" max="8183" width="18" style="550" customWidth="1"/>
    <col min="8184" max="8184" width="0" style="550" hidden="1" customWidth="1"/>
    <col min="8185" max="8185" width="18.85546875" style="550" customWidth="1"/>
    <col min="8186" max="8186" width="0" style="550" hidden="1" customWidth="1"/>
    <col min="8187" max="8187" width="14.140625" style="550" customWidth="1"/>
    <col min="8188" max="8188" width="16.7109375" style="550" customWidth="1"/>
    <col min="8189" max="8201" width="0" style="550" hidden="1" customWidth="1"/>
    <col min="8202" max="8202" width="20.5703125" style="550" customWidth="1"/>
    <col min="8203" max="8204" width="8" style="550" customWidth="1"/>
    <col min="8205" max="8210" width="6.7109375" style="550" bestFit="1" customWidth="1"/>
    <col min="8211" max="8211" width="21.5703125" style="550" customWidth="1"/>
    <col min="8212" max="8222" width="11.7109375" style="550" customWidth="1"/>
    <col min="8223" max="8429" width="11.7109375" style="550"/>
    <col min="8430" max="8430" width="5" style="550" customWidth="1"/>
    <col min="8431" max="8431" width="11.28515625" style="550" customWidth="1"/>
    <col min="8432" max="8432" width="32.5703125" style="550" customWidth="1"/>
    <col min="8433" max="8433" width="38.5703125" style="550" customWidth="1"/>
    <col min="8434" max="8434" width="0" style="550" hidden="1" customWidth="1"/>
    <col min="8435" max="8435" width="16.85546875" style="550" customWidth="1"/>
    <col min="8436" max="8436" width="16" style="550" customWidth="1"/>
    <col min="8437" max="8437" width="18.7109375" style="550" customWidth="1"/>
    <col min="8438" max="8438" width="0" style="550" hidden="1" customWidth="1"/>
    <col min="8439" max="8439" width="18" style="550" customWidth="1"/>
    <col min="8440" max="8440" width="0" style="550" hidden="1" customWidth="1"/>
    <col min="8441" max="8441" width="18.85546875" style="550" customWidth="1"/>
    <col min="8442" max="8442" width="0" style="550" hidden="1" customWidth="1"/>
    <col min="8443" max="8443" width="14.140625" style="550" customWidth="1"/>
    <col min="8444" max="8444" width="16.7109375" style="550" customWidth="1"/>
    <col min="8445" max="8457" width="0" style="550" hidden="1" customWidth="1"/>
    <col min="8458" max="8458" width="20.5703125" style="550" customWidth="1"/>
    <col min="8459" max="8460" width="8" style="550" customWidth="1"/>
    <col min="8461" max="8466" width="6.7109375" style="550" bestFit="1" customWidth="1"/>
    <col min="8467" max="8467" width="21.5703125" style="550" customWidth="1"/>
    <col min="8468" max="8478" width="11.7109375" style="550" customWidth="1"/>
    <col min="8479" max="8685" width="11.7109375" style="550"/>
    <col min="8686" max="8686" width="5" style="550" customWidth="1"/>
    <col min="8687" max="8687" width="11.28515625" style="550" customWidth="1"/>
    <col min="8688" max="8688" width="32.5703125" style="550" customWidth="1"/>
    <col min="8689" max="8689" width="38.5703125" style="550" customWidth="1"/>
    <col min="8690" max="8690" width="0" style="550" hidden="1" customWidth="1"/>
    <col min="8691" max="8691" width="16.85546875" style="550" customWidth="1"/>
    <col min="8692" max="8692" width="16" style="550" customWidth="1"/>
    <col min="8693" max="8693" width="18.7109375" style="550" customWidth="1"/>
    <col min="8694" max="8694" width="0" style="550" hidden="1" customWidth="1"/>
    <col min="8695" max="8695" width="18" style="550" customWidth="1"/>
    <col min="8696" max="8696" width="0" style="550" hidden="1" customWidth="1"/>
    <col min="8697" max="8697" width="18.85546875" style="550" customWidth="1"/>
    <col min="8698" max="8698" width="0" style="550" hidden="1" customWidth="1"/>
    <col min="8699" max="8699" width="14.140625" style="550" customWidth="1"/>
    <col min="8700" max="8700" width="16.7109375" style="550" customWidth="1"/>
    <col min="8701" max="8713" width="0" style="550" hidden="1" customWidth="1"/>
    <col min="8714" max="8714" width="20.5703125" style="550" customWidth="1"/>
    <col min="8715" max="8716" width="8" style="550" customWidth="1"/>
    <col min="8717" max="8722" width="6.7109375" style="550" bestFit="1" customWidth="1"/>
    <col min="8723" max="8723" width="21.5703125" style="550" customWidth="1"/>
    <col min="8724" max="8734" width="11.7109375" style="550" customWidth="1"/>
    <col min="8735" max="8941" width="11.7109375" style="550"/>
    <col min="8942" max="8942" width="5" style="550" customWidth="1"/>
    <col min="8943" max="8943" width="11.28515625" style="550" customWidth="1"/>
    <col min="8944" max="8944" width="32.5703125" style="550" customWidth="1"/>
    <col min="8945" max="8945" width="38.5703125" style="550" customWidth="1"/>
    <col min="8946" max="8946" width="0" style="550" hidden="1" customWidth="1"/>
    <col min="8947" max="8947" width="16.85546875" style="550" customWidth="1"/>
    <col min="8948" max="8948" width="16" style="550" customWidth="1"/>
    <col min="8949" max="8949" width="18.7109375" style="550" customWidth="1"/>
    <col min="8950" max="8950" width="0" style="550" hidden="1" customWidth="1"/>
    <col min="8951" max="8951" width="18" style="550" customWidth="1"/>
    <col min="8952" max="8952" width="0" style="550" hidden="1" customWidth="1"/>
    <col min="8953" max="8953" width="18.85546875" style="550" customWidth="1"/>
    <col min="8954" max="8954" width="0" style="550" hidden="1" customWidth="1"/>
    <col min="8955" max="8955" width="14.140625" style="550" customWidth="1"/>
    <col min="8956" max="8956" width="16.7109375" style="550" customWidth="1"/>
    <col min="8957" max="8969" width="0" style="550" hidden="1" customWidth="1"/>
    <col min="8970" max="8970" width="20.5703125" style="550" customWidth="1"/>
    <col min="8971" max="8972" width="8" style="550" customWidth="1"/>
    <col min="8973" max="8978" width="6.7109375" style="550" bestFit="1" customWidth="1"/>
    <col min="8979" max="8979" width="21.5703125" style="550" customWidth="1"/>
    <col min="8980" max="8990" width="11.7109375" style="550" customWidth="1"/>
    <col min="8991" max="9197" width="11.7109375" style="550"/>
    <col min="9198" max="9198" width="5" style="550" customWidth="1"/>
    <col min="9199" max="9199" width="11.28515625" style="550" customWidth="1"/>
    <col min="9200" max="9200" width="32.5703125" style="550" customWidth="1"/>
    <col min="9201" max="9201" width="38.5703125" style="550" customWidth="1"/>
    <col min="9202" max="9202" width="0" style="550" hidden="1" customWidth="1"/>
    <col min="9203" max="9203" width="16.85546875" style="550" customWidth="1"/>
    <col min="9204" max="9204" width="16" style="550" customWidth="1"/>
    <col min="9205" max="9205" width="18.7109375" style="550" customWidth="1"/>
    <col min="9206" max="9206" width="0" style="550" hidden="1" customWidth="1"/>
    <col min="9207" max="9207" width="18" style="550" customWidth="1"/>
    <col min="9208" max="9208" width="0" style="550" hidden="1" customWidth="1"/>
    <col min="9209" max="9209" width="18.85546875" style="550" customWidth="1"/>
    <col min="9210" max="9210" width="0" style="550" hidden="1" customWidth="1"/>
    <col min="9211" max="9211" width="14.140625" style="550" customWidth="1"/>
    <col min="9212" max="9212" width="16.7109375" style="550" customWidth="1"/>
    <col min="9213" max="9225" width="0" style="550" hidden="1" customWidth="1"/>
    <col min="9226" max="9226" width="20.5703125" style="550" customWidth="1"/>
    <col min="9227" max="9228" width="8" style="550" customWidth="1"/>
    <col min="9229" max="9234" width="6.7109375" style="550" bestFit="1" customWidth="1"/>
    <col min="9235" max="9235" width="21.5703125" style="550" customWidth="1"/>
    <col min="9236" max="9246" width="11.7109375" style="550" customWidth="1"/>
    <col min="9247" max="9453" width="11.7109375" style="550"/>
    <col min="9454" max="9454" width="5" style="550" customWidth="1"/>
    <col min="9455" max="9455" width="11.28515625" style="550" customWidth="1"/>
    <col min="9456" max="9456" width="32.5703125" style="550" customWidth="1"/>
    <col min="9457" max="9457" width="38.5703125" style="550" customWidth="1"/>
    <col min="9458" max="9458" width="0" style="550" hidden="1" customWidth="1"/>
    <col min="9459" max="9459" width="16.85546875" style="550" customWidth="1"/>
    <col min="9460" max="9460" width="16" style="550" customWidth="1"/>
    <col min="9461" max="9461" width="18.7109375" style="550" customWidth="1"/>
    <col min="9462" max="9462" width="0" style="550" hidden="1" customWidth="1"/>
    <col min="9463" max="9463" width="18" style="550" customWidth="1"/>
    <col min="9464" max="9464" width="0" style="550" hidden="1" customWidth="1"/>
    <col min="9465" max="9465" width="18.85546875" style="550" customWidth="1"/>
    <col min="9466" max="9466" width="0" style="550" hidden="1" customWidth="1"/>
    <col min="9467" max="9467" width="14.140625" style="550" customWidth="1"/>
    <col min="9468" max="9468" width="16.7109375" style="550" customWidth="1"/>
    <col min="9469" max="9481" width="0" style="550" hidden="1" customWidth="1"/>
    <col min="9482" max="9482" width="20.5703125" style="550" customWidth="1"/>
    <col min="9483" max="9484" width="8" style="550" customWidth="1"/>
    <col min="9485" max="9490" width="6.7109375" style="550" bestFit="1" customWidth="1"/>
    <col min="9491" max="9491" width="21.5703125" style="550" customWidth="1"/>
    <col min="9492" max="9502" width="11.7109375" style="550" customWidth="1"/>
    <col min="9503" max="9709" width="11.7109375" style="550"/>
    <col min="9710" max="9710" width="5" style="550" customWidth="1"/>
    <col min="9711" max="9711" width="11.28515625" style="550" customWidth="1"/>
    <col min="9712" max="9712" width="32.5703125" style="550" customWidth="1"/>
    <col min="9713" max="9713" width="38.5703125" style="550" customWidth="1"/>
    <col min="9714" max="9714" width="0" style="550" hidden="1" customWidth="1"/>
    <col min="9715" max="9715" width="16.85546875" style="550" customWidth="1"/>
    <col min="9716" max="9716" width="16" style="550" customWidth="1"/>
    <col min="9717" max="9717" width="18.7109375" style="550" customWidth="1"/>
    <col min="9718" max="9718" width="0" style="550" hidden="1" customWidth="1"/>
    <col min="9719" max="9719" width="18" style="550" customWidth="1"/>
    <col min="9720" max="9720" width="0" style="550" hidden="1" customWidth="1"/>
    <col min="9721" max="9721" width="18.85546875" style="550" customWidth="1"/>
    <col min="9722" max="9722" width="0" style="550" hidden="1" customWidth="1"/>
    <col min="9723" max="9723" width="14.140625" style="550" customWidth="1"/>
    <col min="9724" max="9724" width="16.7109375" style="550" customWidth="1"/>
    <col min="9725" max="9737" width="0" style="550" hidden="1" customWidth="1"/>
    <col min="9738" max="9738" width="20.5703125" style="550" customWidth="1"/>
    <col min="9739" max="9740" width="8" style="550" customWidth="1"/>
    <col min="9741" max="9746" width="6.7109375" style="550" bestFit="1" customWidth="1"/>
    <col min="9747" max="9747" width="21.5703125" style="550" customWidth="1"/>
    <col min="9748" max="9758" width="11.7109375" style="550" customWidth="1"/>
    <col min="9759" max="9965" width="11.7109375" style="550"/>
    <col min="9966" max="9966" width="5" style="550" customWidth="1"/>
    <col min="9967" max="9967" width="11.28515625" style="550" customWidth="1"/>
    <col min="9968" max="9968" width="32.5703125" style="550" customWidth="1"/>
    <col min="9969" max="9969" width="38.5703125" style="550" customWidth="1"/>
    <col min="9970" max="9970" width="0" style="550" hidden="1" customWidth="1"/>
    <col min="9971" max="9971" width="16.85546875" style="550" customWidth="1"/>
    <col min="9972" max="9972" width="16" style="550" customWidth="1"/>
    <col min="9973" max="9973" width="18.7109375" style="550" customWidth="1"/>
    <col min="9974" max="9974" width="0" style="550" hidden="1" customWidth="1"/>
    <col min="9975" max="9975" width="18" style="550" customWidth="1"/>
    <col min="9976" max="9976" width="0" style="550" hidden="1" customWidth="1"/>
    <col min="9977" max="9977" width="18.85546875" style="550" customWidth="1"/>
    <col min="9978" max="9978" width="0" style="550" hidden="1" customWidth="1"/>
    <col min="9979" max="9979" width="14.140625" style="550" customWidth="1"/>
    <col min="9980" max="9980" width="16.7109375" style="550" customWidth="1"/>
    <col min="9981" max="9993" width="0" style="550" hidden="1" customWidth="1"/>
    <col min="9994" max="9994" width="20.5703125" style="550" customWidth="1"/>
    <col min="9995" max="9996" width="8" style="550" customWidth="1"/>
    <col min="9997" max="10002" width="6.7109375" style="550" bestFit="1" customWidth="1"/>
    <col min="10003" max="10003" width="21.5703125" style="550" customWidth="1"/>
    <col min="10004" max="10014" width="11.7109375" style="550" customWidth="1"/>
    <col min="10015" max="10221" width="11.7109375" style="550"/>
    <col min="10222" max="10222" width="5" style="550" customWidth="1"/>
    <col min="10223" max="10223" width="11.28515625" style="550" customWidth="1"/>
    <col min="10224" max="10224" width="32.5703125" style="550" customWidth="1"/>
    <col min="10225" max="10225" width="38.5703125" style="550" customWidth="1"/>
    <col min="10226" max="10226" width="0" style="550" hidden="1" customWidth="1"/>
    <col min="10227" max="10227" width="16.85546875" style="550" customWidth="1"/>
    <col min="10228" max="10228" width="16" style="550" customWidth="1"/>
    <col min="10229" max="10229" width="18.7109375" style="550" customWidth="1"/>
    <col min="10230" max="10230" width="0" style="550" hidden="1" customWidth="1"/>
    <col min="10231" max="10231" width="18" style="550" customWidth="1"/>
    <col min="10232" max="10232" width="0" style="550" hidden="1" customWidth="1"/>
    <col min="10233" max="10233" width="18.85546875" style="550" customWidth="1"/>
    <col min="10234" max="10234" width="0" style="550" hidden="1" customWidth="1"/>
    <col min="10235" max="10235" width="14.140625" style="550" customWidth="1"/>
    <col min="10236" max="10236" width="16.7109375" style="550" customWidth="1"/>
    <col min="10237" max="10249" width="0" style="550" hidden="1" customWidth="1"/>
    <col min="10250" max="10250" width="20.5703125" style="550" customWidth="1"/>
    <col min="10251" max="10252" width="8" style="550" customWidth="1"/>
    <col min="10253" max="10258" width="6.7109375" style="550" bestFit="1" customWidth="1"/>
    <col min="10259" max="10259" width="21.5703125" style="550" customWidth="1"/>
    <col min="10260" max="10270" width="11.7109375" style="550" customWidth="1"/>
    <col min="10271" max="10477" width="11.7109375" style="550"/>
    <col min="10478" max="10478" width="5" style="550" customWidth="1"/>
    <col min="10479" max="10479" width="11.28515625" style="550" customWidth="1"/>
    <col min="10480" max="10480" width="32.5703125" style="550" customWidth="1"/>
    <col min="10481" max="10481" width="38.5703125" style="550" customWidth="1"/>
    <col min="10482" max="10482" width="0" style="550" hidden="1" customWidth="1"/>
    <col min="10483" max="10483" width="16.85546875" style="550" customWidth="1"/>
    <col min="10484" max="10484" width="16" style="550" customWidth="1"/>
    <col min="10485" max="10485" width="18.7109375" style="550" customWidth="1"/>
    <col min="10486" max="10486" width="0" style="550" hidden="1" customWidth="1"/>
    <col min="10487" max="10487" width="18" style="550" customWidth="1"/>
    <col min="10488" max="10488" width="0" style="550" hidden="1" customWidth="1"/>
    <col min="10489" max="10489" width="18.85546875" style="550" customWidth="1"/>
    <col min="10490" max="10490" width="0" style="550" hidden="1" customWidth="1"/>
    <col min="10491" max="10491" width="14.140625" style="550" customWidth="1"/>
    <col min="10492" max="10492" width="16.7109375" style="550" customWidth="1"/>
    <col min="10493" max="10505" width="0" style="550" hidden="1" customWidth="1"/>
    <col min="10506" max="10506" width="20.5703125" style="550" customWidth="1"/>
    <col min="10507" max="10508" width="8" style="550" customWidth="1"/>
    <col min="10509" max="10514" width="6.7109375" style="550" bestFit="1" customWidth="1"/>
    <col min="10515" max="10515" width="21.5703125" style="550" customWidth="1"/>
    <col min="10516" max="10526" width="11.7109375" style="550" customWidth="1"/>
    <col min="10527" max="10733" width="11.7109375" style="550"/>
    <col min="10734" max="10734" width="5" style="550" customWidth="1"/>
    <col min="10735" max="10735" width="11.28515625" style="550" customWidth="1"/>
    <col min="10736" max="10736" width="32.5703125" style="550" customWidth="1"/>
    <col min="10737" max="10737" width="38.5703125" style="550" customWidth="1"/>
    <col min="10738" max="10738" width="0" style="550" hidden="1" customWidth="1"/>
    <col min="10739" max="10739" width="16.85546875" style="550" customWidth="1"/>
    <col min="10740" max="10740" width="16" style="550" customWidth="1"/>
    <col min="10741" max="10741" width="18.7109375" style="550" customWidth="1"/>
    <col min="10742" max="10742" width="0" style="550" hidden="1" customWidth="1"/>
    <col min="10743" max="10743" width="18" style="550" customWidth="1"/>
    <col min="10744" max="10744" width="0" style="550" hidden="1" customWidth="1"/>
    <col min="10745" max="10745" width="18.85546875" style="550" customWidth="1"/>
    <col min="10746" max="10746" width="0" style="550" hidden="1" customWidth="1"/>
    <col min="10747" max="10747" width="14.140625" style="550" customWidth="1"/>
    <col min="10748" max="10748" width="16.7109375" style="550" customWidth="1"/>
    <col min="10749" max="10761" width="0" style="550" hidden="1" customWidth="1"/>
    <col min="10762" max="10762" width="20.5703125" style="550" customWidth="1"/>
    <col min="10763" max="10764" width="8" style="550" customWidth="1"/>
    <col min="10765" max="10770" width="6.7109375" style="550" bestFit="1" customWidth="1"/>
    <col min="10771" max="10771" width="21.5703125" style="550" customWidth="1"/>
    <col min="10772" max="10782" width="11.7109375" style="550" customWidth="1"/>
    <col min="10783" max="10989" width="11.7109375" style="550"/>
    <col min="10990" max="10990" width="5" style="550" customWidth="1"/>
    <col min="10991" max="10991" width="11.28515625" style="550" customWidth="1"/>
    <col min="10992" max="10992" width="32.5703125" style="550" customWidth="1"/>
    <col min="10993" max="10993" width="38.5703125" style="550" customWidth="1"/>
    <col min="10994" max="10994" width="0" style="550" hidden="1" customWidth="1"/>
    <col min="10995" max="10995" width="16.85546875" style="550" customWidth="1"/>
    <col min="10996" max="10996" width="16" style="550" customWidth="1"/>
    <col min="10997" max="10997" width="18.7109375" style="550" customWidth="1"/>
    <col min="10998" max="10998" width="0" style="550" hidden="1" customWidth="1"/>
    <col min="10999" max="10999" width="18" style="550" customWidth="1"/>
    <col min="11000" max="11000" width="0" style="550" hidden="1" customWidth="1"/>
    <col min="11001" max="11001" width="18.85546875" style="550" customWidth="1"/>
    <col min="11002" max="11002" width="0" style="550" hidden="1" customWidth="1"/>
    <col min="11003" max="11003" width="14.140625" style="550" customWidth="1"/>
    <col min="11004" max="11004" width="16.7109375" style="550" customWidth="1"/>
    <col min="11005" max="11017" width="0" style="550" hidden="1" customWidth="1"/>
    <col min="11018" max="11018" width="20.5703125" style="550" customWidth="1"/>
    <col min="11019" max="11020" width="8" style="550" customWidth="1"/>
    <col min="11021" max="11026" width="6.7109375" style="550" bestFit="1" customWidth="1"/>
    <col min="11027" max="11027" width="21.5703125" style="550" customWidth="1"/>
    <col min="11028" max="11038" width="11.7109375" style="550" customWidth="1"/>
    <col min="11039" max="11245" width="11.7109375" style="550"/>
    <col min="11246" max="11246" width="5" style="550" customWidth="1"/>
    <col min="11247" max="11247" width="11.28515625" style="550" customWidth="1"/>
    <col min="11248" max="11248" width="32.5703125" style="550" customWidth="1"/>
    <col min="11249" max="11249" width="38.5703125" style="550" customWidth="1"/>
    <col min="11250" max="11250" width="0" style="550" hidden="1" customWidth="1"/>
    <col min="11251" max="11251" width="16.85546875" style="550" customWidth="1"/>
    <col min="11252" max="11252" width="16" style="550" customWidth="1"/>
    <col min="11253" max="11253" width="18.7109375" style="550" customWidth="1"/>
    <col min="11254" max="11254" width="0" style="550" hidden="1" customWidth="1"/>
    <col min="11255" max="11255" width="18" style="550" customWidth="1"/>
    <col min="11256" max="11256" width="0" style="550" hidden="1" customWidth="1"/>
    <col min="11257" max="11257" width="18.85546875" style="550" customWidth="1"/>
    <col min="11258" max="11258" width="0" style="550" hidden="1" customWidth="1"/>
    <col min="11259" max="11259" width="14.140625" style="550" customWidth="1"/>
    <col min="11260" max="11260" width="16.7109375" style="550" customWidth="1"/>
    <col min="11261" max="11273" width="0" style="550" hidden="1" customWidth="1"/>
    <col min="11274" max="11274" width="20.5703125" style="550" customWidth="1"/>
    <col min="11275" max="11276" width="8" style="550" customWidth="1"/>
    <col min="11277" max="11282" width="6.7109375" style="550" bestFit="1" customWidth="1"/>
    <col min="11283" max="11283" width="21.5703125" style="550" customWidth="1"/>
    <col min="11284" max="11294" width="11.7109375" style="550" customWidth="1"/>
    <col min="11295" max="11501" width="11.7109375" style="550"/>
    <col min="11502" max="11502" width="5" style="550" customWidth="1"/>
    <col min="11503" max="11503" width="11.28515625" style="550" customWidth="1"/>
    <col min="11504" max="11504" width="32.5703125" style="550" customWidth="1"/>
    <col min="11505" max="11505" width="38.5703125" style="550" customWidth="1"/>
    <col min="11506" max="11506" width="0" style="550" hidden="1" customWidth="1"/>
    <col min="11507" max="11507" width="16.85546875" style="550" customWidth="1"/>
    <col min="11508" max="11508" width="16" style="550" customWidth="1"/>
    <col min="11509" max="11509" width="18.7109375" style="550" customWidth="1"/>
    <col min="11510" max="11510" width="0" style="550" hidden="1" customWidth="1"/>
    <col min="11511" max="11511" width="18" style="550" customWidth="1"/>
    <col min="11512" max="11512" width="0" style="550" hidden="1" customWidth="1"/>
    <col min="11513" max="11513" width="18.85546875" style="550" customWidth="1"/>
    <col min="11514" max="11514" width="0" style="550" hidden="1" customWidth="1"/>
    <col min="11515" max="11515" width="14.140625" style="550" customWidth="1"/>
    <col min="11516" max="11516" width="16.7109375" style="550" customWidth="1"/>
    <col min="11517" max="11529" width="0" style="550" hidden="1" customWidth="1"/>
    <col min="11530" max="11530" width="20.5703125" style="550" customWidth="1"/>
    <col min="11531" max="11532" width="8" style="550" customWidth="1"/>
    <col min="11533" max="11538" width="6.7109375" style="550" bestFit="1" customWidth="1"/>
    <col min="11539" max="11539" width="21.5703125" style="550" customWidth="1"/>
    <col min="11540" max="11550" width="11.7109375" style="550" customWidth="1"/>
    <col min="11551" max="11757" width="11.7109375" style="550"/>
    <col min="11758" max="11758" width="5" style="550" customWidth="1"/>
    <col min="11759" max="11759" width="11.28515625" style="550" customWidth="1"/>
    <col min="11760" max="11760" width="32.5703125" style="550" customWidth="1"/>
    <col min="11761" max="11761" width="38.5703125" style="550" customWidth="1"/>
    <col min="11762" max="11762" width="0" style="550" hidden="1" customWidth="1"/>
    <col min="11763" max="11763" width="16.85546875" style="550" customWidth="1"/>
    <col min="11764" max="11764" width="16" style="550" customWidth="1"/>
    <col min="11765" max="11765" width="18.7109375" style="550" customWidth="1"/>
    <col min="11766" max="11766" width="0" style="550" hidden="1" customWidth="1"/>
    <col min="11767" max="11767" width="18" style="550" customWidth="1"/>
    <col min="11768" max="11768" width="0" style="550" hidden="1" customWidth="1"/>
    <col min="11769" max="11769" width="18.85546875" style="550" customWidth="1"/>
    <col min="11770" max="11770" width="0" style="550" hidden="1" customWidth="1"/>
    <col min="11771" max="11771" width="14.140625" style="550" customWidth="1"/>
    <col min="11772" max="11772" width="16.7109375" style="550" customWidth="1"/>
    <col min="11773" max="11785" width="0" style="550" hidden="1" customWidth="1"/>
    <col min="11786" max="11786" width="20.5703125" style="550" customWidth="1"/>
    <col min="11787" max="11788" width="8" style="550" customWidth="1"/>
    <col min="11789" max="11794" width="6.7109375" style="550" bestFit="1" customWidth="1"/>
    <col min="11795" max="11795" width="21.5703125" style="550" customWidth="1"/>
    <col min="11796" max="11806" width="11.7109375" style="550" customWidth="1"/>
    <col min="11807" max="12013" width="11.7109375" style="550"/>
    <col min="12014" max="12014" width="5" style="550" customWidth="1"/>
    <col min="12015" max="12015" width="11.28515625" style="550" customWidth="1"/>
    <col min="12016" max="12016" width="32.5703125" style="550" customWidth="1"/>
    <col min="12017" max="12017" width="38.5703125" style="550" customWidth="1"/>
    <col min="12018" max="12018" width="0" style="550" hidden="1" customWidth="1"/>
    <col min="12019" max="12019" width="16.85546875" style="550" customWidth="1"/>
    <col min="12020" max="12020" width="16" style="550" customWidth="1"/>
    <col min="12021" max="12021" width="18.7109375" style="550" customWidth="1"/>
    <col min="12022" max="12022" width="0" style="550" hidden="1" customWidth="1"/>
    <col min="12023" max="12023" width="18" style="550" customWidth="1"/>
    <col min="12024" max="12024" width="0" style="550" hidden="1" customWidth="1"/>
    <col min="12025" max="12025" width="18.85546875" style="550" customWidth="1"/>
    <col min="12026" max="12026" width="0" style="550" hidden="1" customWidth="1"/>
    <col min="12027" max="12027" width="14.140625" style="550" customWidth="1"/>
    <col min="12028" max="12028" width="16.7109375" style="550" customWidth="1"/>
    <col min="12029" max="12041" width="0" style="550" hidden="1" customWidth="1"/>
    <col min="12042" max="12042" width="20.5703125" style="550" customWidth="1"/>
    <col min="12043" max="12044" width="8" style="550" customWidth="1"/>
    <col min="12045" max="12050" width="6.7109375" style="550" bestFit="1" customWidth="1"/>
    <col min="12051" max="12051" width="21.5703125" style="550" customWidth="1"/>
    <col min="12052" max="12062" width="11.7109375" style="550" customWidth="1"/>
    <col min="12063" max="12269" width="11.7109375" style="550"/>
    <col min="12270" max="12270" width="5" style="550" customWidth="1"/>
    <col min="12271" max="12271" width="11.28515625" style="550" customWidth="1"/>
    <col min="12272" max="12272" width="32.5703125" style="550" customWidth="1"/>
    <col min="12273" max="12273" width="38.5703125" style="550" customWidth="1"/>
    <col min="12274" max="12274" width="0" style="550" hidden="1" customWidth="1"/>
    <col min="12275" max="12275" width="16.85546875" style="550" customWidth="1"/>
    <col min="12276" max="12276" width="16" style="550" customWidth="1"/>
    <col min="12277" max="12277" width="18.7109375" style="550" customWidth="1"/>
    <col min="12278" max="12278" width="0" style="550" hidden="1" customWidth="1"/>
    <col min="12279" max="12279" width="18" style="550" customWidth="1"/>
    <col min="12280" max="12280" width="0" style="550" hidden="1" customWidth="1"/>
    <col min="12281" max="12281" width="18.85546875" style="550" customWidth="1"/>
    <col min="12282" max="12282" width="0" style="550" hidden="1" customWidth="1"/>
    <col min="12283" max="12283" width="14.140625" style="550" customWidth="1"/>
    <col min="12284" max="12284" width="16.7109375" style="550" customWidth="1"/>
    <col min="12285" max="12297" width="0" style="550" hidden="1" customWidth="1"/>
    <col min="12298" max="12298" width="20.5703125" style="550" customWidth="1"/>
    <col min="12299" max="12300" width="8" style="550" customWidth="1"/>
    <col min="12301" max="12306" width="6.7109375" style="550" bestFit="1" customWidth="1"/>
    <col min="12307" max="12307" width="21.5703125" style="550" customWidth="1"/>
    <col min="12308" max="12318" width="11.7109375" style="550" customWidth="1"/>
    <col min="12319" max="12525" width="11.7109375" style="550"/>
    <col min="12526" max="12526" width="5" style="550" customWidth="1"/>
    <col min="12527" max="12527" width="11.28515625" style="550" customWidth="1"/>
    <col min="12528" max="12528" width="32.5703125" style="550" customWidth="1"/>
    <col min="12529" max="12529" width="38.5703125" style="550" customWidth="1"/>
    <col min="12530" max="12530" width="0" style="550" hidden="1" customWidth="1"/>
    <col min="12531" max="12531" width="16.85546875" style="550" customWidth="1"/>
    <col min="12532" max="12532" width="16" style="550" customWidth="1"/>
    <col min="12533" max="12533" width="18.7109375" style="550" customWidth="1"/>
    <col min="12534" max="12534" width="0" style="550" hidden="1" customWidth="1"/>
    <col min="12535" max="12535" width="18" style="550" customWidth="1"/>
    <col min="12536" max="12536" width="0" style="550" hidden="1" customWidth="1"/>
    <col min="12537" max="12537" width="18.85546875" style="550" customWidth="1"/>
    <col min="12538" max="12538" width="0" style="550" hidden="1" customWidth="1"/>
    <col min="12539" max="12539" width="14.140625" style="550" customWidth="1"/>
    <col min="12540" max="12540" width="16.7109375" style="550" customWidth="1"/>
    <col min="12541" max="12553" width="0" style="550" hidden="1" customWidth="1"/>
    <col min="12554" max="12554" width="20.5703125" style="550" customWidth="1"/>
    <col min="12555" max="12556" width="8" style="550" customWidth="1"/>
    <col min="12557" max="12562" width="6.7109375" style="550" bestFit="1" customWidth="1"/>
    <col min="12563" max="12563" width="21.5703125" style="550" customWidth="1"/>
    <col min="12564" max="12574" width="11.7109375" style="550" customWidth="1"/>
    <col min="12575" max="12781" width="11.7109375" style="550"/>
    <col min="12782" max="12782" width="5" style="550" customWidth="1"/>
    <col min="12783" max="12783" width="11.28515625" style="550" customWidth="1"/>
    <col min="12784" max="12784" width="32.5703125" style="550" customWidth="1"/>
    <col min="12785" max="12785" width="38.5703125" style="550" customWidth="1"/>
    <col min="12786" max="12786" width="0" style="550" hidden="1" customWidth="1"/>
    <col min="12787" max="12787" width="16.85546875" style="550" customWidth="1"/>
    <col min="12788" max="12788" width="16" style="550" customWidth="1"/>
    <col min="12789" max="12789" width="18.7109375" style="550" customWidth="1"/>
    <col min="12790" max="12790" width="0" style="550" hidden="1" customWidth="1"/>
    <col min="12791" max="12791" width="18" style="550" customWidth="1"/>
    <col min="12792" max="12792" width="0" style="550" hidden="1" customWidth="1"/>
    <col min="12793" max="12793" width="18.85546875" style="550" customWidth="1"/>
    <col min="12794" max="12794" width="0" style="550" hidden="1" customWidth="1"/>
    <col min="12795" max="12795" width="14.140625" style="550" customWidth="1"/>
    <col min="12796" max="12796" width="16.7109375" style="550" customWidth="1"/>
    <col min="12797" max="12809" width="0" style="550" hidden="1" customWidth="1"/>
    <col min="12810" max="12810" width="20.5703125" style="550" customWidth="1"/>
    <col min="12811" max="12812" width="8" style="550" customWidth="1"/>
    <col min="12813" max="12818" width="6.7109375" style="550" bestFit="1" customWidth="1"/>
    <col min="12819" max="12819" width="21.5703125" style="550" customWidth="1"/>
    <col min="12820" max="12830" width="11.7109375" style="550" customWidth="1"/>
    <col min="12831" max="13037" width="11.7109375" style="550"/>
    <col min="13038" max="13038" width="5" style="550" customWidth="1"/>
    <col min="13039" max="13039" width="11.28515625" style="550" customWidth="1"/>
    <col min="13040" max="13040" width="32.5703125" style="550" customWidth="1"/>
    <col min="13041" max="13041" width="38.5703125" style="550" customWidth="1"/>
    <col min="13042" max="13042" width="0" style="550" hidden="1" customWidth="1"/>
    <col min="13043" max="13043" width="16.85546875" style="550" customWidth="1"/>
    <col min="13044" max="13044" width="16" style="550" customWidth="1"/>
    <col min="13045" max="13045" width="18.7109375" style="550" customWidth="1"/>
    <col min="13046" max="13046" width="0" style="550" hidden="1" customWidth="1"/>
    <col min="13047" max="13047" width="18" style="550" customWidth="1"/>
    <col min="13048" max="13048" width="0" style="550" hidden="1" customWidth="1"/>
    <col min="13049" max="13049" width="18.85546875" style="550" customWidth="1"/>
    <col min="13050" max="13050" width="0" style="550" hidden="1" customWidth="1"/>
    <col min="13051" max="13051" width="14.140625" style="550" customWidth="1"/>
    <col min="13052" max="13052" width="16.7109375" style="550" customWidth="1"/>
    <col min="13053" max="13065" width="0" style="550" hidden="1" customWidth="1"/>
    <col min="13066" max="13066" width="20.5703125" style="550" customWidth="1"/>
    <col min="13067" max="13068" width="8" style="550" customWidth="1"/>
    <col min="13069" max="13074" width="6.7109375" style="550" bestFit="1" customWidth="1"/>
    <col min="13075" max="13075" width="21.5703125" style="550" customWidth="1"/>
    <col min="13076" max="13086" width="11.7109375" style="550" customWidth="1"/>
    <col min="13087" max="13293" width="11.7109375" style="550"/>
    <col min="13294" max="13294" width="5" style="550" customWidth="1"/>
    <col min="13295" max="13295" width="11.28515625" style="550" customWidth="1"/>
    <col min="13296" max="13296" width="32.5703125" style="550" customWidth="1"/>
    <col min="13297" max="13297" width="38.5703125" style="550" customWidth="1"/>
    <col min="13298" max="13298" width="0" style="550" hidden="1" customWidth="1"/>
    <col min="13299" max="13299" width="16.85546875" style="550" customWidth="1"/>
    <col min="13300" max="13300" width="16" style="550" customWidth="1"/>
    <col min="13301" max="13301" width="18.7109375" style="550" customWidth="1"/>
    <col min="13302" max="13302" width="0" style="550" hidden="1" customWidth="1"/>
    <col min="13303" max="13303" width="18" style="550" customWidth="1"/>
    <col min="13304" max="13304" width="0" style="550" hidden="1" customWidth="1"/>
    <col min="13305" max="13305" width="18.85546875" style="550" customWidth="1"/>
    <col min="13306" max="13306" width="0" style="550" hidden="1" customWidth="1"/>
    <col min="13307" max="13307" width="14.140625" style="550" customWidth="1"/>
    <col min="13308" max="13308" width="16.7109375" style="550" customWidth="1"/>
    <col min="13309" max="13321" width="0" style="550" hidden="1" customWidth="1"/>
    <col min="13322" max="13322" width="20.5703125" style="550" customWidth="1"/>
    <col min="13323" max="13324" width="8" style="550" customWidth="1"/>
    <col min="13325" max="13330" width="6.7109375" style="550" bestFit="1" customWidth="1"/>
    <col min="13331" max="13331" width="21.5703125" style="550" customWidth="1"/>
    <col min="13332" max="13342" width="11.7109375" style="550" customWidth="1"/>
    <col min="13343" max="13549" width="11.7109375" style="550"/>
    <col min="13550" max="13550" width="5" style="550" customWidth="1"/>
    <col min="13551" max="13551" width="11.28515625" style="550" customWidth="1"/>
    <col min="13552" max="13552" width="32.5703125" style="550" customWidth="1"/>
    <col min="13553" max="13553" width="38.5703125" style="550" customWidth="1"/>
    <col min="13554" max="13554" width="0" style="550" hidden="1" customWidth="1"/>
    <col min="13555" max="13555" width="16.85546875" style="550" customWidth="1"/>
    <col min="13556" max="13556" width="16" style="550" customWidth="1"/>
    <col min="13557" max="13557" width="18.7109375" style="550" customWidth="1"/>
    <col min="13558" max="13558" width="0" style="550" hidden="1" customWidth="1"/>
    <col min="13559" max="13559" width="18" style="550" customWidth="1"/>
    <col min="13560" max="13560" width="0" style="550" hidden="1" customWidth="1"/>
    <col min="13561" max="13561" width="18.85546875" style="550" customWidth="1"/>
    <col min="13562" max="13562" width="0" style="550" hidden="1" customWidth="1"/>
    <col min="13563" max="13563" width="14.140625" style="550" customWidth="1"/>
    <col min="13564" max="13564" width="16.7109375" style="550" customWidth="1"/>
    <col min="13565" max="13577" width="0" style="550" hidden="1" customWidth="1"/>
    <col min="13578" max="13578" width="20.5703125" style="550" customWidth="1"/>
    <col min="13579" max="13580" width="8" style="550" customWidth="1"/>
    <col min="13581" max="13586" width="6.7109375" style="550" bestFit="1" customWidth="1"/>
    <col min="13587" max="13587" width="21.5703125" style="550" customWidth="1"/>
    <col min="13588" max="13598" width="11.7109375" style="550" customWidth="1"/>
    <col min="13599" max="13805" width="11.7109375" style="550"/>
    <col min="13806" max="13806" width="5" style="550" customWidth="1"/>
    <col min="13807" max="13807" width="11.28515625" style="550" customWidth="1"/>
    <col min="13808" max="13808" width="32.5703125" style="550" customWidth="1"/>
    <col min="13809" max="13809" width="38.5703125" style="550" customWidth="1"/>
    <col min="13810" max="13810" width="0" style="550" hidden="1" customWidth="1"/>
    <col min="13811" max="13811" width="16.85546875" style="550" customWidth="1"/>
    <col min="13812" max="13812" width="16" style="550" customWidth="1"/>
    <col min="13813" max="13813" width="18.7109375" style="550" customWidth="1"/>
    <col min="13814" max="13814" width="0" style="550" hidden="1" customWidth="1"/>
    <col min="13815" max="13815" width="18" style="550" customWidth="1"/>
    <col min="13816" max="13816" width="0" style="550" hidden="1" customWidth="1"/>
    <col min="13817" max="13817" width="18.85546875" style="550" customWidth="1"/>
    <col min="13818" max="13818" width="0" style="550" hidden="1" customWidth="1"/>
    <col min="13819" max="13819" width="14.140625" style="550" customWidth="1"/>
    <col min="13820" max="13820" width="16.7109375" style="550" customWidth="1"/>
    <col min="13821" max="13833" width="0" style="550" hidden="1" customWidth="1"/>
    <col min="13834" max="13834" width="20.5703125" style="550" customWidth="1"/>
    <col min="13835" max="13836" width="8" style="550" customWidth="1"/>
    <col min="13837" max="13842" width="6.7109375" style="550" bestFit="1" customWidth="1"/>
    <col min="13843" max="13843" width="21.5703125" style="550" customWidth="1"/>
    <col min="13844" max="13854" width="11.7109375" style="550" customWidth="1"/>
    <col min="13855" max="14061" width="11.7109375" style="550"/>
    <col min="14062" max="14062" width="5" style="550" customWidth="1"/>
    <col min="14063" max="14063" width="11.28515625" style="550" customWidth="1"/>
    <col min="14064" max="14064" width="32.5703125" style="550" customWidth="1"/>
    <col min="14065" max="14065" width="38.5703125" style="550" customWidth="1"/>
    <col min="14066" max="14066" width="0" style="550" hidden="1" customWidth="1"/>
    <col min="14067" max="14067" width="16.85546875" style="550" customWidth="1"/>
    <col min="14068" max="14068" width="16" style="550" customWidth="1"/>
    <col min="14069" max="14069" width="18.7109375" style="550" customWidth="1"/>
    <col min="14070" max="14070" width="0" style="550" hidden="1" customWidth="1"/>
    <col min="14071" max="14071" width="18" style="550" customWidth="1"/>
    <col min="14072" max="14072" width="0" style="550" hidden="1" customWidth="1"/>
    <col min="14073" max="14073" width="18.85546875" style="550" customWidth="1"/>
    <col min="14074" max="14074" width="0" style="550" hidden="1" customWidth="1"/>
    <col min="14075" max="14075" width="14.140625" style="550" customWidth="1"/>
    <col min="14076" max="14076" width="16.7109375" style="550" customWidth="1"/>
    <col min="14077" max="14089" width="0" style="550" hidden="1" customWidth="1"/>
    <col min="14090" max="14090" width="20.5703125" style="550" customWidth="1"/>
    <col min="14091" max="14092" width="8" style="550" customWidth="1"/>
    <col min="14093" max="14098" width="6.7109375" style="550" bestFit="1" customWidth="1"/>
    <col min="14099" max="14099" width="21.5703125" style="550" customWidth="1"/>
    <col min="14100" max="14110" width="11.7109375" style="550" customWidth="1"/>
    <col min="14111" max="14317" width="11.7109375" style="550"/>
    <col min="14318" max="14318" width="5" style="550" customWidth="1"/>
    <col min="14319" max="14319" width="11.28515625" style="550" customWidth="1"/>
    <col min="14320" max="14320" width="32.5703125" style="550" customWidth="1"/>
    <col min="14321" max="14321" width="38.5703125" style="550" customWidth="1"/>
    <col min="14322" max="14322" width="0" style="550" hidden="1" customWidth="1"/>
    <col min="14323" max="14323" width="16.85546875" style="550" customWidth="1"/>
    <col min="14324" max="14324" width="16" style="550" customWidth="1"/>
    <col min="14325" max="14325" width="18.7109375" style="550" customWidth="1"/>
    <col min="14326" max="14326" width="0" style="550" hidden="1" customWidth="1"/>
    <col min="14327" max="14327" width="18" style="550" customWidth="1"/>
    <col min="14328" max="14328" width="0" style="550" hidden="1" customWidth="1"/>
    <col min="14329" max="14329" width="18.85546875" style="550" customWidth="1"/>
    <col min="14330" max="14330" width="0" style="550" hidden="1" customWidth="1"/>
    <col min="14331" max="14331" width="14.140625" style="550" customWidth="1"/>
    <col min="14332" max="14332" width="16.7109375" style="550" customWidth="1"/>
    <col min="14333" max="14345" width="0" style="550" hidden="1" customWidth="1"/>
    <col min="14346" max="14346" width="20.5703125" style="550" customWidth="1"/>
    <col min="14347" max="14348" width="8" style="550" customWidth="1"/>
    <col min="14349" max="14354" width="6.7109375" style="550" bestFit="1" customWidth="1"/>
    <col min="14355" max="14355" width="21.5703125" style="550" customWidth="1"/>
    <col min="14356" max="14366" width="11.7109375" style="550" customWidth="1"/>
    <col min="14367" max="14573" width="11.7109375" style="550"/>
    <col min="14574" max="14574" width="5" style="550" customWidth="1"/>
    <col min="14575" max="14575" width="11.28515625" style="550" customWidth="1"/>
    <col min="14576" max="14576" width="32.5703125" style="550" customWidth="1"/>
    <col min="14577" max="14577" width="38.5703125" style="550" customWidth="1"/>
    <col min="14578" max="14578" width="0" style="550" hidden="1" customWidth="1"/>
    <col min="14579" max="14579" width="16.85546875" style="550" customWidth="1"/>
    <col min="14580" max="14580" width="16" style="550" customWidth="1"/>
    <col min="14581" max="14581" width="18.7109375" style="550" customWidth="1"/>
    <col min="14582" max="14582" width="0" style="550" hidden="1" customWidth="1"/>
    <col min="14583" max="14583" width="18" style="550" customWidth="1"/>
    <col min="14584" max="14584" width="0" style="550" hidden="1" customWidth="1"/>
    <col min="14585" max="14585" width="18.85546875" style="550" customWidth="1"/>
    <col min="14586" max="14586" width="0" style="550" hidden="1" customWidth="1"/>
    <col min="14587" max="14587" width="14.140625" style="550" customWidth="1"/>
    <col min="14588" max="14588" width="16.7109375" style="550" customWidth="1"/>
    <col min="14589" max="14601" width="0" style="550" hidden="1" customWidth="1"/>
    <col min="14602" max="14602" width="20.5703125" style="550" customWidth="1"/>
    <col min="14603" max="14604" width="8" style="550" customWidth="1"/>
    <col min="14605" max="14610" width="6.7109375" style="550" bestFit="1" customWidth="1"/>
    <col min="14611" max="14611" width="21.5703125" style="550" customWidth="1"/>
    <col min="14612" max="14622" width="11.7109375" style="550" customWidth="1"/>
    <col min="14623" max="14829" width="11.7109375" style="550"/>
    <col min="14830" max="14830" width="5" style="550" customWidth="1"/>
    <col min="14831" max="14831" width="11.28515625" style="550" customWidth="1"/>
    <col min="14832" max="14832" width="32.5703125" style="550" customWidth="1"/>
    <col min="14833" max="14833" width="38.5703125" style="550" customWidth="1"/>
    <col min="14834" max="14834" width="0" style="550" hidden="1" customWidth="1"/>
    <col min="14835" max="14835" width="16.85546875" style="550" customWidth="1"/>
    <col min="14836" max="14836" width="16" style="550" customWidth="1"/>
    <col min="14837" max="14837" width="18.7109375" style="550" customWidth="1"/>
    <col min="14838" max="14838" width="0" style="550" hidden="1" customWidth="1"/>
    <col min="14839" max="14839" width="18" style="550" customWidth="1"/>
    <col min="14840" max="14840" width="0" style="550" hidden="1" customWidth="1"/>
    <col min="14841" max="14841" width="18.85546875" style="550" customWidth="1"/>
    <col min="14842" max="14842" width="0" style="550" hidden="1" customWidth="1"/>
    <col min="14843" max="14843" width="14.140625" style="550" customWidth="1"/>
    <col min="14844" max="14844" width="16.7109375" style="550" customWidth="1"/>
    <col min="14845" max="14857" width="0" style="550" hidden="1" customWidth="1"/>
    <col min="14858" max="14858" width="20.5703125" style="550" customWidth="1"/>
    <col min="14859" max="14860" width="8" style="550" customWidth="1"/>
    <col min="14861" max="14866" width="6.7109375" style="550" bestFit="1" customWidth="1"/>
    <col min="14867" max="14867" width="21.5703125" style="550" customWidth="1"/>
    <col min="14868" max="14878" width="11.7109375" style="550" customWidth="1"/>
    <col min="14879" max="15085" width="11.7109375" style="550"/>
    <col min="15086" max="15086" width="5" style="550" customWidth="1"/>
    <col min="15087" max="15087" width="11.28515625" style="550" customWidth="1"/>
    <col min="15088" max="15088" width="32.5703125" style="550" customWidth="1"/>
    <col min="15089" max="15089" width="38.5703125" style="550" customWidth="1"/>
    <col min="15090" max="15090" width="0" style="550" hidden="1" customWidth="1"/>
    <col min="15091" max="15091" width="16.85546875" style="550" customWidth="1"/>
    <col min="15092" max="15092" width="16" style="550" customWidth="1"/>
    <col min="15093" max="15093" width="18.7109375" style="550" customWidth="1"/>
    <col min="15094" max="15094" width="0" style="550" hidden="1" customWidth="1"/>
    <col min="15095" max="15095" width="18" style="550" customWidth="1"/>
    <col min="15096" max="15096" width="0" style="550" hidden="1" customWidth="1"/>
    <col min="15097" max="15097" width="18.85546875" style="550" customWidth="1"/>
    <col min="15098" max="15098" width="0" style="550" hidden="1" customWidth="1"/>
    <col min="15099" max="15099" width="14.140625" style="550" customWidth="1"/>
    <col min="15100" max="15100" width="16.7109375" style="550" customWidth="1"/>
    <col min="15101" max="15113" width="0" style="550" hidden="1" customWidth="1"/>
    <col min="15114" max="15114" width="20.5703125" style="550" customWidth="1"/>
    <col min="15115" max="15116" width="8" style="550" customWidth="1"/>
    <col min="15117" max="15122" width="6.7109375" style="550" bestFit="1" customWidth="1"/>
    <col min="15123" max="15123" width="21.5703125" style="550" customWidth="1"/>
    <col min="15124" max="15134" width="11.7109375" style="550" customWidth="1"/>
    <col min="15135" max="15341" width="11.7109375" style="550"/>
    <col min="15342" max="15342" width="5" style="550" customWidth="1"/>
    <col min="15343" max="15343" width="11.28515625" style="550" customWidth="1"/>
    <col min="15344" max="15344" width="32.5703125" style="550" customWidth="1"/>
    <col min="15345" max="15345" width="38.5703125" style="550" customWidth="1"/>
    <col min="15346" max="15346" width="0" style="550" hidden="1" customWidth="1"/>
    <col min="15347" max="15347" width="16.85546875" style="550" customWidth="1"/>
    <col min="15348" max="15348" width="16" style="550" customWidth="1"/>
    <col min="15349" max="15349" width="18.7109375" style="550" customWidth="1"/>
    <col min="15350" max="15350" width="0" style="550" hidden="1" customWidth="1"/>
    <col min="15351" max="15351" width="18" style="550" customWidth="1"/>
    <col min="15352" max="15352" width="0" style="550" hidden="1" customWidth="1"/>
    <col min="15353" max="15353" width="18.85546875" style="550" customWidth="1"/>
    <col min="15354" max="15354" width="0" style="550" hidden="1" customWidth="1"/>
    <col min="15355" max="15355" width="14.140625" style="550" customWidth="1"/>
    <col min="15356" max="15356" width="16.7109375" style="550" customWidth="1"/>
    <col min="15357" max="15369" width="0" style="550" hidden="1" customWidth="1"/>
    <col min="15370" max="15370" width="20.5703125" style="550" customWidth="1"/>
    <col min="15371" max="15372" width="8" style="550" customWidth="1"/>
    <col min="15373" max="15378" width="6.7109375" style="550" bestFit="1" customWidth="1"/>
    <col min="15379" max="15379" width="21.5703125" style="550" customWidth="1"/>
    <col min="15380" max="15390" width="11.7109375" style="550" customWidth="1"/>
    <col min="15391" max="15597" width="11.7109375" style="550"/>
    <col min="15598" max="15598" width="5" style="550" customWidth="1"/>
    <col min="15599" max="15599" width="11.28515625" style="550" customWidth="1"/>
    <col min="15600" max="15600" width="32.5703125" style="550" customWidth="1"/>
    <col min="15601" max="15601" width="38.5703125" style="550" customWidth="1"/>
    <col min="15602" max="15602" width="0" style="550" hidden="1" customWidth="1"/>
    <col min="15603" max="15603" width="16.85546875" style="550" customWidth="1"/>
    <col min="15604" max="15604" width="16" style="550" customWidth="1"/>
    <col min="15605" max="15605" width="18.7109375" style="550" customWidth="1"/>
    <col min="15606" max="15606" width="0" style="550" hidden="1" customWidth="1"/>
    <col min="15607" max="15607" width="18" style="550" customWidth="1"/>
    <col min="15608" max="15608" width="0" style="550" hidden="1" customWidth="1"/>
    <col min="15609" max="15609" width="18.85546875" style="550" customWidth="1"/>
    <col min="15610" max="15610" width="0" style="550" hidden="1" customWidth="1"/>
    <col min="15611" max="15611" width="14.140625" style="550" customWidth="1"/>
    <col min="15612" max="15612" width="16.7109375" style="550" customWidth="1"/>
    <col min="15613" max="15625" width="0" style="550" hidden="1" customWidth="1"/>
    <col min="15626" max="15626" width="20.5703125" style="550" customWidth="1"/>
    <col min="15627" max="15628" width="8" style="550" customWidth="1"/>
    <col min="15629" max="15634" width="6.7109375" style="550" bestFit="1" customWidth="1"/>
    <col min="15635" max="15635" width="21.5703125" style="550" customWidth="1"/>
    <col min="15636" max="15646" width="11.7109375" style="550" customWidth="1"/>
    <col min="15647" max="15853" width="11.7109375" style="550"/>
    <col min="15854" max="15854" width="5" style="550" customWidth="1"/>
    <col min="15855" max="15855" width="11.28515625" style="550" customWidth="1"/>
    <col min="15856" max="15856" width="32.5703125" style="550" customWidth="1"/>
    <col min="15857" max="15857" width="38.5703125" style="550" customWidth="1"/>
    <col min="15858" max="15858" width="0" style="550" hidden="1" customWidth="1"/>
    <col min="15859" max="15859" width="16.85546875" style="550" customWidth="1"/>
    <col min="15860" max="15860" width="16" style="550" customWidth="1"/>
    <col min="15861" max="15861" width="18.7109375" style="550" customWidth="1"/>
    <col min="15862" max="15862" width="0" style="550" hidden="1" customWidth="1"/>
    <col min="15863" max="15863" width="18" style="550" customWidth="1"/>
    <col min="15864" max="15864" width="0" style="550" hidden="1" customWidth="1"/>
    <col min="15865" max="15865" width="18.85546875" style="550" customWidth="1"/>
    <col min="15866" max="15866" width="0" style="550" hidden="1" customWidth="1"/>
    <col min="15867" max="15867" width="14.140625" style="550" customWidth="1"/>
    <col min="15868" max="15868" width="16.7109375" style="550" customWidth="1"/>
    <col min="15869" max="15881" width="0" style="550" hidden="1" customWidth="1"/>
    <col min="15882" max="15882" width="20.5703125" style="550" customWidth="1"/>
    <col min="15883" max="15884" width="8" style="550" customWidth="1"/>
    <col min="15885" max="15890" width="6.7109375" style="550" bestFit="1" customWidth="1"/>
    <col min="15891" max="15891" width="21.5703125" style="550" customWidth="1"/>
    <col min="15892" max="15902" width="11.7109375" style="550" customWidth="1"/>
    <col min="15903" max="16109" width="11.7109375" style="550"/>
    <col min="16110" max="16110" width="5" style="550" customWidth="1"/>
    <col min="16111" max="16111" width="11.28515625" style="550" customWidth="1"/>
    <col min="16112" max="16112" width="32.5703125" style="550" customWidth="1"/>
    <col min="16113" max="16113" width="38.5703125" style="550" customWidth="1"/>
    <col min="16114" max="16114" width="0" style="550" hidden="1" customWidth="1"/>
    <col min="16115" max="16115" width="16.85546875" style="550" customWidth="1"/>
    <col min="16116" max="16116" width="16" style="550" customWidth="1"/>
    <col min="16117" max="16117" width="18.7109375" style="550" customWidth="1"/>
    <col min="16118" max="16118" width="0" style="550" hidden="1" customWidth="1"/>
    <col min="16119" max="16119" width="18" style="550" customWidth="1"/>
    <col min="16120" max="16120" width="0" style="550" hidden="1" customWidth="1"/>
    <col min="16121" max="16121" width="18.85546875" style="550" customWidth="1"/>
    <col min="16122" max="16122" width="0" style="550" hidden="1" customWidth="1"/>
    <col min="16123" max="16123" width="14.140625" style="550" customWidth="1"/>
    <col min="16124" max="16124" width="16.7109375" style="550" customWidth="1"/>
    <col min="16125" max="16137" width="0" style="550" hidden="1" customWidth="1"/>
    <col min="16138" max="16138" width="20.5703125" style="550" customWidth="1"/>
    <col min="16139" max="16140" width="8" style="550" customWidth="1"/>
    <col min="16141" max="16146" width="6.7109375" style="550" bestFit="1" customWidth="1"/>
    <col min="16147" max="16147" width="21.5703125" style="550" customWidth="1"/>
    <col min="16148" max="16158" width="11.7109375" style="550" customWidth="1"/>
    <col min="16159" max="16384" width="11.7109375" style="550"/>
  </cols>
  <sheetData>
    <row r="1" spans="1:19" s="543" customFormat="1" x14ac:dyDescent="0.2">
      <c r="A1" s="1054"/>
      <c r="B1" s="1054"/>
      <c r="C1" s="1054"/>
      <c r="D1" s="1054"/>
      <c r="E1" s="1054"/>
      <c r="F1" s="1054"/>
      <c r="G1" s="1054"/>
      <c r="H1" s="1054"/>
      <c r="I1" s="1054"/>
      <c r="J1" s="1054"/>
      <c r="O1" s="541"/>
      <c r="P1" s="541"/>
      <c r="Q1" s="541"/>
      <c r="R1" s="541"/>
      <c r="S1" s="544"/>
    </row>
    <row r="2" spans="1:19" s="543" customFormat="1" x14ac:dyDescent="0.2">
      <c r="A2" s="545"/>
      <c r="B2" s="546"/>
      <c r="C2" s="547"/>
      <c r="D2" s="542"/>
      <c r="E2" s="548"/>
      <c r="F2" s="546"/>
      <c r="G2" s="546"/>
      <c r="H2" s="546"/>
      <c r="I2" s="546"/>
      <c r="J2" s="542"/>
      <c r="O2" s="541"/>
      <c r="P2" s="541"/>
      <c r="Q2" s="541"/>
      <c r="R2" s="541"/>
      <c r="S2" s="544"/>
    </row>
    <row r="3" spans="1:19" s="543" customFormat="1" x14ac:dyDescent="0.2">
      <c r="A3" s="545"/>
      <c r="B3" s="546"/>
      <c r="C3" s="547"/>
      <c r="D3" s="542"/>
      <c r="E3" s="548"/>
      <c r="F3" s="546"/>
      <c r="G3" s="546"/>
      <c r="H3" s="546"/>
      <c r="I3" s="546"/>
      <c r="J3" s="542"/>
      <c r="O3" s="541"/>
      <c r="P3" s="541"/>
      <c r="Q3" s="541"/>
      <c r="R3" s="541"/>
      <c r="S3" s="544"/>
    </row>
    <row r="4" spans="1:19" s="543" customFormat="1" x14ac:dyDescent="0.2">
      <c r="A4" s="545"/>
      <c r="B4" s="546"/>
      <c r="C4" s="547"/>
      <c r="D4" s="542"/>
      <c r="E4" s="548"/>
      <c r="F4" s="546"/>
      <c r="G4" s="546"/>
      <c r="H4" s="546"/>
      <c r="I4" s="546"/>
      <c r="J4" s="542"/>
      <c r="O4" s="541"/>
      <c r="P4" s="541"/>
      <c r="Q4" s="541"/>
      <c r="R4" s="541"/>
      <c r="S4" s="544"/>
    </row>
    <row r="5" spans="1:19" s="543" customFormat="1" x14ac:dyDescent="0.2">
      <c r="A5" s="545"/>
      <c r="B5" s="546"/>
      <c r="C5" s="547"/>
      <c r="D5" s="542"/>
      <c r="E5" s="548"/>
      <c r="F5" s="546"/>
      <c r="G5" s="546"/>
      <c r="H5" s="546"/>
      <c r="I5" s="546"/>
      <c r="J5" s="542"/>
      <c r="O5" s="541"/>
      <c r="P5" s="541"/>
      <c r="Q5" s="541"/>
      <c r="R5" s="541"/>
      <c r="S5" s="544"/>
    </row>
    <row r="6" spans="1:19" s="543" customFormat="1" x14ac:dyDescent="0.2">
      <c r="A6" s="545"/>
      <c r="B6" s="546"/>
      <c r="C6" s="547"/>
      <c r="D6" s="542"/>
      <c r="E6" s="548"/>
      <c r="F6" s="546"/>
      <c r="G6" s="546"/>
      <c r="H6" s="546"/>
      <c r="I6" s="546"/>
      <c r="J6" s="542"/>
      <c r="O6" s="541"/>
      <c r="P6" s="541"/>
      <c r="Q6" s="541"/>
      <c r="R6" s="541"/>
      <c r="S6" s="544"/>
    </row>
    <row r="7" spans="1:19" s="543" customFormat="1" ht="67.5" customHeight="1" x14ac:dyDescent="0.2">
      <c r="A7" s="545"/>
      <c r="B7" s="546"/>
      <c r="C7" s="547"/>
      <c r="D7" s="542"/>
      <c r="E7" s="548"/>
      <c r="F7" s="546"/>
      <c r="G7" s="546"/>
      <c r="H7" s="546"/>
      <c r="I7" s="546"/>
      <c r="J7" s="542"/>
      <c r="O7" s="541"/>
      <c r="P7" s="541"/>
      <c r="Q7" s="541"/>
      <c r="R7" s="541"/>
      <c r="S7" s="544"/>
    </row>
    <row r="8" spans="1:19" s="543" customFormat="1" x14ac:dyDescent="0.2">
      <c r="A8" s="545"/>
      <c r="B8" s="546"/>
      <c r="C8" s="547"/>
      <c r="D8" s="542"/>
      <c r="E8" s="548"/>
      <c r="F8" s="546"/>
      <c r="G8" s="546"/>
      <c r="H8" s="546"/>
      <c r="I8" s="546"/>
      <c r="J8" s="542"/>
      <c r="O8" s="541"/>
      <c r="P8" s="541"/>
      <c r="Q8" s="541"/>
      <c r="R8" s="541"/>
      <c r="S8" s="544"/>
    </row>
    <row r="9" spans="1:19" s="549" customFormat="1" ht="25.5" customHeight="1" x14ac:dyDescent="0.2">
      <c r="A9" s="1055" t="s">
        <v>8215</v>
      </c>
      <c r="B9" s="1055"/>
      <c r="C9" s="1055"/>
      <c r="D9" s="1055"/>
      <c r="E9" s="1055"/>
      <c r="F9" s="1055"/>
      <c r="G9" s="1055"/>
      <c r="H9" s="1055"/>
      <c r="I9" s="1055"/>
      <c r="J9" s="1055"/>
      <c r="K9" s="1055"/>
      <c r="L9" s="1055"/>
      <c r="M9" s="1055"/>
      <c r="N9" s="1055"/>
      <c r="O9" s="1055"/>
      <c r="P9" s="1055"/>
      <c r="Q9" s="1055"/>
      <c r="R9" s="1055"/>
      <c r="S9" s="1055"/>
    </row>
    <row r="10" spans="1:19" s="549" customFormat="1" ht="18" customHeight="1" x14ac:dyDescent="0.2">
      <c r="A10" s="1055" t="s">
        <v>9031</v>
      </c>
      <c r="B10" s="1055"/>
      <c r="C10" s="1055"/>
      <c r="D10" s="1055"/>
      <c r="E10" s="1055"/>
      <c r="F10" s="1055"/>
      <c r="G10" s="1055"/>
      <c r="H10" s="1055"/>
      <c r="I10" s="1055"/>
      <c r="J10" s="1055"/>
      <c r="K10" s="1055"/>
      <c r="L10" s="1055"/>
      <c r="M10" s="1055"/>
      <c r="N10" s="1055"/>
      <c r="O10" s="1055"/>
      <c r="P10" s="1055"/>
      <c r="Q10" s="1055"/>
      <c r="R10" s="1055"/>
      <c r="S10" s="1055"/>
    </row>
    <row r="11" spans="1:19" s="549" customFormat="1" ht="15.75" customHeight="1" x14ac:dyDescent="0.3">
      <c r="A11" s="1056" t="s">
        <v>6831</v>
      </c>
      <c r="B11" s="1056"/>
      <c r="C11" s="1056"/>
      <c r="D11" s="1056"/>
      <c r="E11" s="1056"/>
      <c r="F11" s="1056"/>
      <c r="G11" s="1056"/>
      <c r="H11" s="1056"/>
      <c r="I11" s="1056"/>
      <c r="J11" s="1056"/>
      <c r="K11" s="1056"/>
      <c r="L11" s="1056"/>
      <c r="M11" s="1056"/>
      <c r="N11" s="1056"/>
      <c r="O11" s="1056"/>
      <c r="P11" s="1056"/>
      <c r="Q11" s="1056"/>
      <c r="R11" s="1056"/>
      <c r="S11" s="1056"/>
    </row>
    <row r="12" spans="1:19" s="543" customFormat="1" ht="12" customHeight="1" thickBot="1" x14ac:dyDescent="0.35">
      <c r="A12" s="1057"/>
      <c r="B12" s="1057"/>
      <c r="C12" s="1057"/>
      <c r="D12" s="1057"/>
      <c r="E12" s="606"/>
      <c r="F12" s="586"/>
      <c r="G12" s="587"/>
      <c r="H12" s="586"/>
      <c r="I12" s="588"/>
      <c r="J12" s="589"/>
      <c r="K12" s="590"/>
      <c r="L12" s="590"/>
      <c r="M12" s="590"/>
      <c r="N12" s="590"/>
      <c r="O12" s="589"/>
      <c r="P12" s="589"/>
      <c r="Q12" s="589"/>
      <c r="R12" s="589"/>
      <c r="S12" s="591"/>
    </row>
    <row r="13" spans="1:19" ht="56.25" customHeight="1" thickTop="1" x14ac:dyDescent="0.2">
      <c r="A13" s="1028" t="s">
        <v>7943</v>
      </c>
      <c r="B13" s="1022" t="s">
        <v>5561</v>
      </c>
      <c r="C13" s="1030" t="s">
        <v>6218</v>
      </c>
      <c r="D13" s="1022" t="s">
        <v>3224</v>
      </c>
      <c r="E13" s="1030" t="s">
        <v>3225</v>
      </c>
      <c r="F13" s="1025" t="s">
        <v>3226</v>
      </c>
      <c r="G13" s="1025" t="s">
        <v>6219</v>
      </c>
      <c r="H13" s="1022" t="s">
        <v>6220</v>
      </c>
      <c r="I13" s="1022" t="s">
        <v>3229</v>
      </c>
      <c r="J13" s="1022" t="s">
        <v>3230</v>
      </c>
      <c r="K13" s="1022" t="s">
        <v>1575</v>
      </c>
      <c r="L13" s="1022"/>
      <c r="M13" s="1022" t="s">
        <v>1576</v>
      </c>
      <c r="N13" s="1022"/>
      <c r="O13" s="1022" t="s">
        <v>1577</v>
      </c>
      <c r="P13" s="1022"/>
      <c r="Q13" s="1022"/>
      <c r="R13" s="1022"/>
      <c r="S13" s="1023" t="s">
        <v>1578</v>
      </c>
    </row>
    <row r="14" spans="1:19" ht="27.75" customHeight="1" thickBot="1" x14ac:dyDescent="0.25">
      <c r="A14" s="1029"/>
      <c r="B14" s="1027"/>
      <c r="C14" s="1031"/>
      <c r="D14" s="1027"/>
      <c r="E14" s="1031"/>
      <c r="F14" s="1026"/>
      <c r="G14" s="1026"/>
      <c r="H14" s="1027"/>
      <c r="I14" s="1027"/>
      <c r="J14" s="1027"/>
      <c r="K14" s="611" t="s">
        <v>1581</v>
      </c>
      <c r="L14" s="611" t="s">
        <v>3231</v>
      </c>
      <c r="M14" s="611" t="s">
        <v>1581</v>
      </c>
      <c r="N14" s="611" t="s">
        <v>1580</v>
      </c>
      <c r="O14" s="611" t="s">
        <v>765</v>
      </c>
      <c r="P14" s="611" t="s">
        <v>766</v>
      </c>
      <c r="Q14" s="611" t="s">
        <v>767</v>
      </c>
      <c r="R14" s="611" t="s">
        <v>768</v>
      </c>
      <c r="S14" s="1024"/>
    </row>
    <row r="15" spans="1:19" s="543" customFormat="1" ht="68.25" customHeight="1" thickTop="1" x14ac:dyDescent="0.2">
      <c r="A15" s="709">
        <v>1</v>
      </c>
      <c r="B15" s="747" t="s">
        <v>5562</v>
      </c>
      <c r="C15" s="695" t="s">
        <v>6221</v>
      </c>
      <c r="D15" s="695" t="s">
        <v>3233</v>
      </c>
      <c r="E15" s="695" t="s">
        <v>3234</v>
      </c>
      <c r="F15" s="727">
        <v>16800</v>
      </c>
      <c r="G15" s="727" t="s">
        <v>3235</v>
      </c>
      <c r="H15" s="728">
        <v>43486</v>
      </c>
      <c r="I15" s="689" t="s">
        <v>7692</v>
      </c>
      <c r="J15" s="729" t="s">
        <v>5092</v>
      </c>
      <c r="K15" s="710" t="s">
        <v>6763</v>
      </c>
      <c r="L15" s="710" t="s">
        <v>6763</v>
      </c>
      <c r="M15" s="710" t="s">
        <v>6763</v>
      </c>
      <c r="N15" s="710" t="s">
        <v>6763</v>
      </c>
      <c r="O15" s="710" t="s">
        <v>6763</v>
      </c>
      <c r="P15" s="710" t="s">
        <v>6763</v>
      </c>
      <c r="Q15" s="710" t="s">
        <v>6763</v>
      </c>
      <c r="R15" s="710" t="s">
        <v>6763</v>
      </c>
      <c r="S15" s="711" t="s">
        <v>6763</v>
      </c>
    </row>
    <row r="16" spans="1:19" s="543" customFormat="1" ht="53.25" customHeight="1" x14ac:dyDescent="0.2">
      <c r="A16" s="697">
        <v>2</v>
      </c>
      <c r="B16" s="747" t="s">
        <v>5563</v>
      </c>
      <c r="C16" s="693" t="s">
        <v>6222</v>
      </c>
      <c r="D16" s="699" t="s">
        <v>3240</v>
      </c>
      <c r="E16" s="693" t="s">
        <v>3234</v>
      </c>
      <c r="F16" s="621">
        <v>14400</v>
      </c>
      <c r="G16" s="621" t="s">
        <v>3235</v>
      </c>
      <c r="H16" s="728">
        <v>43486</v>
      </c>
      <c r="I16" s="699" t="s">
        <v>7692</v>
      </c>
      <c r="J16" s="730" t="s">
        <v>5093</v>
      </c>
      <c r="K16" s="710" t="s">
        <v>6763</v>
      </c>
      <c r="L16" s="710" t="s">
        <v>6763</v>
      </c>
      <c r="M16" s="710" t="s">
        <v>6763</v>
      </c>
      <c r="N16" s="710" t="s">
        <v>6763</v>
      </c>
      <c r="O16" s="710" t="s">
        <v>6763</v>
      </c>
      <c r="P16" s="710" t="s">
        <v>6763</v>
      </c>
      <c r="Q16" s="710" t="s">
        <v>6763</v>
      </c>
      <c r="R16" s="710" t="s">
        <v>6763</v>
      </c>
      <c r="S16" s="666" t="s">
        <v>6763</v>
      </c>
    </row>
    <row r="17" spans="1:19" s="543" customFormat="1" ht="58.5" customHeight="1" x14ac:dyDescent="0.2">
      <c r="A17" s="697">
        <v>3</v>
      </c>
      <c r="B17" s="747" t="s">
        <v>4050</v>
      </c>
      <c r="C17" s="699" t="s">
        <v>6223</v>
      </c>
      <c r="D17" s="699" t="s">
        <v>3243</v>
      </c>
      <c r="E17" s="699" t="s">
        <v>3244</v>
      </c>
      <c r="F17" s="621">
        <v>53280</v>
      </c>
      <c r="G17" s="621" t="s">
        <v>3235</v>
      </c>
      <c r="H17" s="700">
        <v>43486</v>
      </c>
      <c r="I17" s="701" t="s">
        <v>7692</v>
      </c>
      <c r="J17" s="730" t="s">
        <v>5094</v>
      </c>
      <c r="K17" s="710" t="s">
        <v>6763</v>
      </c>
      <c r="L17" s="710" t="s">
        <v>6763</v>
      </c>
      <c r="M17" s="710" t="s">
        <v>6763</v>
      </c>
      <c r="N17" s="710" t="s">
        <v>6763</v>
      </c>
      <c r="O17" s="710" t="s">
        <v>6763</v>
      </c>
      <c r="P17" s="710" t="s">
        <v>6763</v>
      </c>
      <c r="Q17" s="710" t="s">
        <v>6763</v>
      </c>
      <c r="R17" s="710" t="s">
        <v>6763</v>
      </c>
      <c r="S17" s="666" t="s">
        <v>6763</v>
      </c>
    </row>
    <row r="18" spans="1:19" s="543" customFormat="1" ht="58.5" customHeight="1" x14ac:dyDescent="0.2">
      <c r="A18" s="1007">
        <v>4</v>
      </c>
      <c r="B18" s="1013" t="s">
        <v>7693</v>
      </c>
      <c r="C18" s="1010" t="s">
        <v>6225</v>
      </c>
      <c r="D18" s="693" t="s">
        <v>7694</v>
      </c>
      <c r="E18" s="1016" t="s">
        <v>5096</v>
      </c>
      <c r="F18" s="624">
        <f>26621.31+2945.43</f>
        <v>29566.74</v>
      </c>
      <c r="G18" s="624" t="s">
        <v>3235</v>
      </c>
      <c r="H18" s="613">
        <v>43497</v>
      </c>
      <c r="I18" s="1036" t="s">
        <v>7695</v>
      </c>
      <c r="J18" s="730" t="s">
        <v>7696</v>
      </c>
      <c r="K18" s="712"/>
      <c r="L18" s="713"/>
      <c r="M18" s="712"/>
      <c r="N18" s="713"/>
      <c r="O18" s="712"/>
      <c r="P18" s="712"/>
      <c r="Q18" s="712"/>
      <c r="R18" s="712"/>
      <c r="S18" s="555" t="s">
        <v>9032</v>
      </c>
    </row>
    <row r="19" spans="1:19" s="543" customFormat="1" ht="58.5" customHeight="1" x14ac:dyDescent="0.2">
      <c r="A19" s="1008"/>
      <c r="B19" s="1015"/>
      <c r="C19" s="1012"/>
      <c r="D19" s="693" t="s">
        <v>7697</v>
      </c>
      <c r="E19" s="1018"/>
      <c r="F19" s="624">
        <v>19728.57</v>
      </c>
      <c r="G19" s="624" t="s">
        <v>3235</v>
      </c>
      <c r="H19" s="613">
        <v>43497</v>
      </c>
      <c r="I19" s="1038"/>
      <c r="J19" s="730" t="s">
        <v>7698</v>
      </c>
      <c r="K19" s="712"/>
      <c r="L19" s="713"/>
      <c r="M19" s="712"/>
      <c r="N19" s="713"/>
      <c r="O19" s="712"/>
      <c r="P19" s="712"/>
      <c r="Q19" s="712"/>
      <c r="R19" s="712"/>
      <c r="S19" s="555" t="s">
        <v>9032</v>
      </c>
    </row>
    <row r="20" spans="1:19" s="543" customFormat="1" ht="69" customHeight="1" x14ac:dyDescent="0.2">
      <c r="A20" s="691">
        <v>5</v>
      </c>
      <c r="B20" s="748" t="s">
        <v>8499</v>
      </c>
      <c r="C20" s="694" t="s">
        <v>9033</v>
      </c>
      <c r="D20" s="693" t="s">
        <v>7694</v>
      </c>
      <c r="E20" s="694" t="s">
        <v>8500</v>
      </c>
      <c r="F20" s="624">
        <v>3000</v>
      </c>
      <c r="G20" s="624" t="s">
        <v>3832</v>
      </c>
      <c r="H20" s="613">
        <v>43755</v>
      </c>
      <c r="I20" s="731" t="s">
        <v>9034</v>
      </c>
      <c r="J20" s="730" t="s">
        <v>9035</v>
      </c>
      <c r="K20" s="1065" t="s">
        <v>8501</v>
      </c>
      <c r="L20" s="1066"/>
      <c r="M20" s="1066"/>
      <c r="N20" s="1066"/>
      <c r="O20" s="1066"/>
      <c r="P20" s="1066"/>
      <c r="Q20" s="1066"/>
      <c r="R20" s="1066"/>
      <c r="S20" s="1067"/>
    </row>
    <row r="21" spans="1:19" s="543" customFormat="1" ht="100.5" customHeight="1" x14ac:dyDescent="0.2">
      <c r="A21" s="690">
        <v>6</v>
      </c>
      <c r="B21" s="749" t="s">
        <v>7699</v>
      </c>
      <c r="C21" s="693" t="s">
        <v>7035</v>
      </c>
      <c r="D21" s="693" t="s">
        <v>7700</v>
      </c>
      <c r="E21" s="693" t="s">
        <v>7036</v>
      </c>
      <c r="F21" s="624">
        <v>3051</v>
      </c>
      <c r="G21" s="624" t="s">
        <v>3235</v>
      </c>
      <c r="H21" s="613">
        <v>43474</v>
      </c>
      <c r="I21" s="687" t="s">
        <v>7037</v>
      </c>
      <c r="J21" s="732" t="s">
        <v>7944</v>
      </c>
      <c r="K21" s="712"/>
      <c r="L21" s="713"/>
      <c r="M21" s="712"/>
      <c r="N21" s="713"/>
      <c r="O21" s="712"/>
      <c r="P21" s="712"/>
      <c r="Q21" s="712"/>
      <c r="R21" s="712"/>
      <c r="S21" s="555" t="s">
        <v>9032</v>
      </c>
    </row>
    <row r="22" spans="1:19" s="543" customFormat="1" ht="40.5" customHeight="1" x14ac:dyDescent="0.2">
      <c r="A22" s="1007">
        <v>7</v>
      </c>
      <c r="B22" s="1013" t="s">
        <v>7701</v>
      </c>
      <c r="C22" s="1010" t="s">
        <v>7702</v>
      </c>
      <c r="D22" s="693" t="s">
        <v>3255</v>
      </c>
      <c r="E22" s="1010" t="s">
        <v>3441</v>
      </c>
      <c r="F22" s="624">
        <v>169.5</v>
      </c>
      <c r="G22" s="624" t="s">
        <v>3235</v>
      </c>
      <c r="H22" s="1039">
        <v>43474</v>
      </c>
      <c r="I22" s="1058" t="s">
        <v>7703</v>
      </c>
      <c r="J22" s="730" t="s">
        <v>8290</v>
      </c>
      <c r="K22" s="715" t="s">
        <v>769</v>
      </c>
      <c r="L22" s="716"/>
      <c r="M22" s="715" t="s">
        <v>769</v>
      </c>
      <c r="N22" s="716"/>
      <c r="O22" s="706" t="s">
        <v>769</v>
      </c>
      <c r="P22" s="706"/>
      <c r="Q22" s="706"/>
      <c r="R22" s="717"/>
      <c r="S22" s="718"/>
    </row>
    <row r="23" spans="1:19" s="543" customFormat="1" ht="40.5" customHeight="1" x14ac:dyDescent="0.2">
      <c r="A23" s="1008"/>
      <c r="B23" s="1015"/>
      <c r="C23" s="1012"/>
      <c r="D23" s="693" t="s">
        <v>3258</v>
      </c>
      <c r="E23" s="1012"/>
      <c r="F23" s="624">
        <v>169.5</v>
      </c>
      <c r="G23" s="624" t="s">
        <v>3235</v>
      </c>
      <c r="H23" s="1041"/>
      <c r="I23" s="1059"/>
      <c r="J23" s="730" t="s">
        <v>7945</v>
      </c>
      <c r="K23" s="715" t="s">
        <v>769</v>
      </c>
      <c r="L23" s="716"/>
      <c r="M23" s="715" t="s">
        <v>769</v>
      </c>
      <c r="N23" s="716"/>
      <c r="O23" s="706" t="s">
        <v>769</v>
      </c>
      <c r="P23" s="706"/>
      <c r="Q23" s="706"/>
      <c r="R23" s="717"/>
      <c r="S23" s="718"/>
    </row>
    <row r="24" spans="1:19" s="543" customFormat="1" ht="55.5" customHeight="1" x14ac:dyDescent="0.2">
      <c r="A24" s="690">
        <v>8</v>
      </c>
      <c r="B24" s="612" t="s">
        <v>7704</v>
      </c>
      <c r="C24" s="693" t="s">
        <v>7705</v>
      </c>
      <c r="D24" s="693" t="s">
        <v>7627</v>
      </c>
      <c r="E24" s="693" t="s">
        <v>6871</v>
      </c>
      <c r="F24" s="624">
        <v>687.5</v>
      </c>
      <c r="G24" s="624" t="s">
        <v>3235</v>
      </c>
      <c r="H24" s="613">
        <v>43476</v>
      </c>
      <c r="I24" s="687" t="s">
        <v>7706</v>
      </c>
      <c r="J24" s="730" t="s">
        <v>7946</v>
      </c>
      <c r="K24" s="715" t="s">
        <v>769</v>
      </c>
      <c r="L24" s="716"/>
      <c r="M24" s="715" t="s">
        <v>769</v>
      </c>
      <c r="N24" s="716"/>
      <c r="O24" s="706" t="s">
        <v>769</v>
      </c>
      <c r="P24" s="706"/>
      <c r="Q24" s="706"/>
      <c r="R24" s="717"/>
      <c r="S24" s="718"/>
    </row>
    <row r="25" spans="1:19" s="543" customFormat="1" ht="55.5" customHeight="1" x14ac:dyDescent="0.2">
      <c r="A25" s="690">
        <v>9</v>
      </c>
      <c r="B25" s="749" t="s">
        <v>7707</v>
      </c>
      <c r="C25" s="693" t="s">
        <v>7708</v>
      </c>
      <c r="D25" s="693" t="s">
        <v>7709</v>
      </c>
      <c r="E25" s="693" t="s">
        <v>7710</v>
      </c>
      <c r="F25" s="624">
        <v>1104.48</v>
      </c>
      <c r="G25" s="624" t="s">
        <v>3235</v>
      </c>
      <c r="H25" s="613">
        <v>43494</v>
      </c>
      <c r="I25" s="687" t="s">
        <v>7711</v>
      </c>
      <c r="J25" s="732" t="s">
        <v>7947</v>
      </c>
      <c r="K25" s="551" t="s">
        <v>769</v>
      </c>
      <c r="L25" s="552"/>
      <c r="M25" s="551" t="s">
        <v>769</v>
      </c>
      <c r="N25" s="552"/>
      <c r="O25" s="553" t="s">
        <v>769</v>
      </c>
      <c r="P25" s="553"/>
      <c r="Q25" s="553"/>
      <c r="R25" s="553" t="s">
        <v>769</v>
      </c>
      <c r="S25" s="555" t="s">
        <v>9036</v>
      </c>
    </row>
    <row r="26" spans="1:19" s="543" customFormat="1" ht="55.5" customHeight="1" x14ac:dyDescent="0.2">
      <c r="A26" s="1007">
        <v>10</v>
      </c>
      <c r="B26" s="1013" t="s">
        <v>7712</v>
      </c>
      <c r="C26" s="1045" t="s">
        <v>7713</v>
      </c>
      <c r="D26" s="693" t="s">
        <v>3410</v>
      </c>
      <c r="E26" s="1010" t="s">
        <v>7714</v>
      </c>
      <c r="F26" s="624">
        <v>11121.2</v>
      </c>
      <c r="G26" s="624" t="s">
        <v>3235</v>
      </c>
      <c r="H26" s="613">
        <v>43496</v>
      </c>
      <c r="I26" s="687" t="s">
        <v>7715</v>
      </c>
      <c r="J26" s="732" t="s">
        <v>7948</v>
      </c>
      <c r="K26" s="715" t="s">
        <v>769</v>
      </c>
      <c r="L26" s="716"/>
      <c r="M26" s="715" t="s">
        <v>769</v>
      </c>
      <c r="N26" s="716"/>
      <c r="O26" s="706" t="s">
        <v>769</v>
      </c>
      <c r="P26" s="706"/>
      <c r="Q26" s="706"/>
      <c r="R26" s="717"/>
      <c r="S26" s="714"/>
    </row>
    <row r="27" spans="1:19" s="543" customFormat="1" ht="55.5" customHeight="1" x14ac:dyDescent="0.2">
      <c r="A27" s="1008"/>
      <c r="B27" s="1015"/>
      <c r="C27" s="1047"/>
      <c r="D27" s="693" t="s">
        <v>3413</v>
      </c>
      <c r="E27" s="1012"/>
      <c r="F27" s="624">
        <v>6936.1</v>
      </c>
      <c r="G27" s="624" t="s">
        <v>3235</v>
      </c>
      <c r="H27" s="613">
        <v>43496</v>
      </c>
      <c r="I27" s="687" t="s">
        <v>7716</v>
      </c>
      <c r="J27" s="732" t="s">
        <v>7949</v>
      </c>
      <c r="K27" s="715" t="s">
        <v>769</v>
      </c>
      <c r="L27" s="716"/>
      <c r="M27" s="715" t="s">
        <v>769</v>
      </c>
      <c r="N27" s="716"/>
      <c r="O27" s="706" t="s">
        <v>769</v>
      </c>
      <c r="P27" s="706"/>
      <c r="Q27" s="706"/>
      <c r="R27" s="717"/>
      <c r="S27" s="714"/>
    </row>
    <row r="28" spans="1:19" s="543" customFormat="1" ht="38.25" customHeight="1" x14ac:dyDescent="0.2">
      <c r="A28" s="1007">
        <v>11</v>
      </c>
      <c r="B28" s="1013" t="s">
        <v>7717</v>
      </c>
      <c r="C28" s="1045" t="s">
        <v>7718</v>
      </c>
      <c r="D28" s="693" t="s">
        <v>3413</v>
      </c>
      <c r="E28" s="1010" t="s">
        <v>7719</v>
      </c>
      <c r="F28" s="624">
        <v>931</v>
      </c>
      <c r="G28" s="624" t="s">
        <v>3273</v>
      </c>
      <c r="H28" s="613">
        <v>43504</v>
      </c>
      <c r="I28" s="687" t="s">
        <v>7720</v>
      </c>
      <c r="J28" s="732" t="s">
        <v>7950</v>
      </c>
      <c r="K28" s="715" t="s">
        <v>769</v>
      </c>
      <c r="L28" s="716"/>
      <c r="M28" s="715" t="s">
        <v>769</v>
      </c>
      <c r="N28" s="716"/>
      <c r="O28" s="706" t="s">
        <v>769</v>
      </c>
      <c r="P28" s="706"/>
      <c r="Q28" s="706"/>
      <c r="R28" s="717"/>
      <c r="S28" s="714"/>
    </row>
    <row r="29" spans="1:19" s="543" customFormat="1" ht="40.5" customHeight="1" x14ac:dyDescent="0.2">
      <c r="A29" s="1009"/>
      <c r="B29" s="1014"/>
      <c r="C29" s="1046"/>
      <c r="D29" s="693" t="s">
        <v>3410</v>
      </c>
      <c r="E29" s="1011"/>
      <c r="F29" s="624">
        <v>616</v>
      </c>
      <c r="G29" s="624" t="s">
        <v>3273</v>
      </c>
      <c r="H29" s="613">
        <v>43504</v>
      </c>
      <c r="I29" s="687" t="s">
        <v>7721</v>
      </c>
      <c r="J29" s="732" t="s">
        <v>7951</v>
      </c>
      <c r="K29" s="715" t="s">
        <v>769</v>
      </c>
      <c r="L29" s="716"/>
      <c r="M29" s="715" t="s">
        <v>769</v>
      </c>
      <c r="N29" s="716"/>
      <c r="O29" s="706" t="s">
        <v>769</v>
      </c>
      <c r="P29" s="706"/>
      <c r="Q29" s="706"/>
      <c r="R29" s="717"/>
      <c r="S29" s="718"/>
    </row>
    <row r="30" spans="1:19" s="543" customFormat="1" ht="39" customHeight="1" x14ac:dyDescent="0.2">
      <c r="A30" s="1009"/>
      <c r="B30" s="1014"/>
      <c r="C30" s="1046"/>
      <c r="D30" s="693" t="s">
        <v>7722</v>
      </c>
      <c r="E30" s="1011"/>
      <c r="F30" s="624">
        <v>3948.75</v>
      </c>
      <c r="G30" s="624" t="s">
        <v>3273</v>
      </c>
      <c r="H30" s="613">
        <v>43504</v>
      </c>
      <c r="I30" s="687" t="s">
        <v>7720</v>
      </c>
      <c r="J30" s="732" t="s">
        <v>8291</v>
      </c>
      <c r="K30" s="715" t="s">
        <v>769</v>
      </c>
      <c r="L30" s="716"/>
      <c r="M30" s="715" t="s">
        <v>769</v>
      </c>
      <c r="N30" s="716"/>
      <c r="O30" s="706" t="s">
        <v>769</v>
      </c>
      <c r="P30" s="706"/>
      <c r="Q30" s="706"/>
      <c r="R30" s="717"/>
      <c r="S30" s="714"/>
    </row>
    <row r="31" spans="1:19" s="543" customFormat="1" ht="74.25" customHeight="1" x14ac:dyDescent="0.2">
      <c r="A31" s="690">
        <v>12</v>
      </c>
      <c r="B31" s="749" t="s">
        <v>7723</v>
      </c>
      <c r="C31" s="693" t="s">
        <v>7724</v>
      </c>
      <c r="D31" s="693" t="s">
        <v>7725</v>
      </c>
      <c r="E31" s="693" t="s">
        <v>7726</v>
      </c>
      <c r="F31" s="624">
        <v>21600</v>
      </c>
      <c r="G31" s="624" t="s">
        <v>3273</v>
      </c>
      <c r="H31" s="613">
        <v>43516</v>
      </c>
      <c r="I31" s="687" t="s">
        <v>7727</v>
      </c>
      <c r="J31" s="732" t="s">
        <v>9037</v>
      </c>
      <c r="K31" s="712"/>
      <c r="L31" s="713"/>
      <c r="M31" s="712"/>
      <c r="N31" s="713"/>
      <c r="O31" s="712"/>
      <c r="P31" s="712"/>
      <c r="Q31" s="712"/>
      <c r="R31" s="712"/>
      <c r="S31" s="555" t="s">
        <v>7691</v>
      </c>
    </row>
    <row r="32" spans="1:19" s="543" customFormat="1" ht="81.75" customHeight="1" x14ac:dyDescent="0.2">
      <c r="A32" s="690">
        <v>13</v>
      </c>
      <c r="B32" s="749" t="s">
        <v>7728</v>
      </c>
      <c r="C32" s="693" t="s">
        <v>7729</v>
      </c>
      <c r="D32" s="693" t="s">
        <v>7730</v>
      </c>
      <c r="E32" s="693" t="s">
        <v>7731</v>
      </c>
      <c r="F32" s="624">
        <v>16375</v>
      </c>
      <c r="G32" s="624" t="s">
        <v>3273</v>
      </c>
      <c r="H32" s="613">
        <v>43509</v>
      </c>
      <c r="I32" s="687" t="s">
        <v>7732</v>
      </c>
      <c r="J32" s="732" t="s">
        <v>7952</v>
      </c>
      <c r="K32" s="712"/>
      <c r="L32" s="713"/>
      <c r="M32" s="712"/>
      <c r="N32" s="713"/>
      <c r="O32" s="712"/>
      <c r="P32" s="712"/>
      <c r="Q32" s="712"/>
      <c r="R32" s="712"/>
      <c r="S32" s="555" t="s">
        <v>7691</v>
      </c>
    </row>
    <row r="33" spans="1:19" s="543" customFormat="1" ht="81.75" customHeight="1" x14ac:dyDescent="0.2">
      <c r="A33" s="1007">
        <v>14</v>
      </c>
      <c r="B33" s="1013" t="s">
        <v>7733</v>
      </c>
      <c r="C33" s="1010" t="s">
        <v>7734</v>
      </c>
      <c r="D33" s="693" t="s">
        <v>7627</v>
      </c>
      <c r="E33" s="1010" t="s">
        <v>7735</v>
      </c>
      <c r="F33" s="624">
        <v>12556</v>
      </c>
      <c r="G33" s="624" t="s">
        <v>3273</v>
      </c>
      <c r="H33" s="613">
        <v>43523</v>
      </c>
      <c r="I33" s="687" t="s">
        <v>7736</v>
      </c>
      <c r="J33" s="732" t="s">
        <v>9038</v>
      </c>
      <c r="K33" s="712"/>
      <c r="L33" s="713"/>
      <c r="M33" s="712"/>
      <c r="N33" s="713"/>
      <c r="O33" s="712"/>
      <c r="P33" s="712"/>
      <c r="Q33" s="712"/>
      <c r="R33" s="712"/>
      <c r="S33" s="555" t="s">
        <v>7691</v>
      </c>
    </row>
    <row r="34" spans="1:19" s="543" customFormat="1" ht="42.75" customHeight="1" x14ac:dyDescent="0.2">
      <c r="A34" s="1008"/>
      <c r="B34" s="1015"/>
      <c r="C34" s="1012"/>
      <c r="D34" s="693" t="s">
        <v>7737</v>
      </c>
      <c r="E34" s="1012"/>
      <c r="F34" s="624">
        <v>10000</v>
      </c>
      <c r="G34" s="624" t="s">
        <v>3273</v>
      </c>
      <c r="H34" s="700">
        <v>43531</v>
      </c>
      <c r="I34" s="1052" t="s">
        <v>7736</v>
      </c>
      <c r="J34" s="1063" t="s">
        <v>9039</v>
      </c>
      <c r="K34" s="1070"/>
      <c r="L34" s="1070"/>
      <c r="M34" s="1070"/>
      <c r="N34" s="1070"/>
      <c r="O34" s="1070"/>
      <c r="P34" s="1070"/>
      <c r="Q34" s="1070"/>
      <c r="R34" s="1070"/>
      <c r="S34" s="1068" t="s">
        <v>7691</v>
      </c>
    </row>
    <row r="35" spans="1:19" s="543" customFormat="1" ht="72.75" customHeight="1" x14ac:dyDescent="0.2">
      <c r="A35" s="691">
        <v>15</v>
      </c>
      <c r="B35" s="748" t="s">
        <v>8532</v>
      </c>
      <c r="C35" s="733" t="s">
        <v>9040</v>
      </c>
      <c r="D35" s="693" t="s">
        <v>7737</v>
      </c>
      <c r="E35" s="694" t="s">
        <v>9041</v>
      </c>
      <c r="F35" s="624">
        <v>2000</v>
      </c>
      <c r="G35" s="624" t="s">
        <v>3779</v>
      </c>
      <c r="H35" s="613">
        <v>43809</v>
      </c>
      <c r="I35" s="1053"/>
      <c r="J35" s="1064"/>
      <c r="K35" s="1071"/>
      <c r="L35" s="1071"/>
      <c r="M35" s="1071"/>
      <c r="N35" s="1071"/>
      <c r="O35" s="1071"/>
      <c r="P35" s="1071"/>
      <c r="Q35" s="1071"/>
      <c r="R35" s="1071"/>
      <c r="S35" s="1069"/>
    </row>
    <row r="36" spans="1:19" s="543" customFormat="1" ht="51.75" customHeight="1" x14ac:dyDescent="0.2">
      <c r="A36" s="1007">
        <v>16</v>
      </c>
      <c r="B36" s="1013" t="s">
        <v>7738</v>
      </c>
      <c r="C36" s="1010" t="s">
        <v>7739</v>
      </c>
      <c r="D36" s="693" t="s">
        <v>4002</v>
      </c>
      <c r="E36" s="1010" t="s">
        <v>7740</v>
      </c>
      <c r="F36" s="624">
        <v>23750</v>
      </c>
      <c r="G36" s="624" t="s">
        <v>3273</v>
      </c>
      <c r="H36" s="613">
        <v>43518</v>
      </c>
      <c r="I36" s="1052" t="s">
        <v>7741</v>
      </c>
      <c r="J36" s="732" t="s">
        <v>9042</v>
      </c>
      <c r="K36" s="715" t="s">
        <v>769</v>
      </c>
      <c r="L36" s="716"/>
      <c r="M36" s="715" t="s">
        <v>769</v>
      </c>
      <c r="N36" s="716"/>
      <c r="O36" s="706" t="s">
        <v>769</v>
      </c>
      <c r="P36" s="706"/>
      <c r="Q36" s="706"/>
      <c r="R36" s="717"/>
      <c r="S36" s="714"/>
    </row>
    <row r="37" spans="1:19" s="543" customFormat="1" ht="41.25" customHeight="1" x14ac:dyDescent="0.2">
      <c r="A37" s="1008"/>
      <c r="B37" s="1015"/>
      <c r="C37" s="1012"/>
      <c r="D37" s="693" t="s">
        <v>4285</v>
      </c>
      <c r="E37" s="1012"/>
      <c r="F37" s="624">
        <v>15750</v>
      </c>
      <c r="G37" s="621" t="s">
        <v>3273</v>
      </c>
      <c r="H37" s="613">
        <v>43518</v>
      </c>
      <c r="I37" s="1053"/>
      <c r="J37" s="732" t="s">
        <v>9043</v>
      </c>
      <c r="K37" s="715" t="s">
        <v>769</v>
      </c>
      <c r="L37" s="716"/>
      <c r="M37" s="715" t="s">
        <v>769</v>
      </c>
      <c r="N37" s="716"/>
      <c r="O37" s="706" t="s">
        <v>769</v>
      </c>
      <c r="P37" s="706"/>
      <c r="Q37" s="706"/>
      <c r="R37" s="717"/>
      <c r="S37" s="714"/>
    </row>
    <row r="38" spans="1:19" s="543" customFormat="1" ht="81.75" customHeight="1" x14ac:dyDescent="0.2">
      <c r="A38" s="690">
        <v>17</v>
      </c>
      <c r="B38" s="749" t="s">
        <v>7742</v>
      </c>
      <c r="C38" s="693" t="s">
        <v>7743</v>
      </c>
      <c r="D38" s="693" t="s">
        <v>3363</v>
      </c>
      <c r="E38" s="693" t="s">
        <v>7744</v>
      </c>
      <c r="F38" s="624">
        <v>14700</v>
      </c>
      <c r="G38" s="727" t="s">
        <v>3407</v>
      </c>
      <c r="H38" s="613">
        <v>43536</v>
      </c>
      <c r="I38" s="687" t="s">
        <v>7745</v>
      </c>
      <c r="J38" s="732" t="s">
        <v>9044</v>
      </c>
      <c r="K38" s="712"/>
      <c r="L38" s="713"/>
      <c r="M38" s="712"/>
      <c r="N38" s="713"/>
      <c r="O38" s="712"/>
      <c r="P38" s="712"/>
      <c r="Q38" s="712"/>
      <c r="R38" s="712"/>
      <c r="S38" s="555" t="s">
        <v>7691</v>
      </c>
    </row>
    <row r="39" spans="1:19" s="543" customFormat="1" ht="102.75" customHeight="1" x14ac:dyDescent="0.2">
      <c r="A39" s="690">
        <v>18</v>
      </c>
      <c r="B39" s="749" t="s">
        <v>7746</v>
      </c>
      <c r="C39" s="693" t="s">
        <v>7747</v>
      </c>
      <c r="D39" s="693" t="s">
        <v>7748</v>
      </c>
      <c r="E39" s="693" t="s">
        <v>7749</v>
      </c>
      <c r="F39" s="624">
        <v>1200</v>
      </c>
      <c r="G39" s="624" t="s">
        <v>3273</v>
      </c>
      <c r="H39" s="613">
        <v>43503</v>
      </c>
      <c r="I39" s="687" t="s">
        <v>7750</v>
      </c>
      <c r="J39" s="732" t="s">
        <v>7953</v>
      </c>
      <c r="K39" s="712"/>
      <c r="L39" s="713"/>
      <c r="M39" s="712"/>
      <c r="N39" s="713"/>
      <c r="O39" s="712"/>
      <c r="P39" s="712"/>
      <c r="Q39" s="712"/>
      <c r="R39" s="712"/>
      <c r="S39" s="555" t="s">
        <v>7691</v>
      </c>
    </row>
    <row r="40" spans="1:19" s="543" customFormat="1" ht="41.25" customHeight="1" x14ac:dyDescent="0.2">
      <c r="A40" s="1007">
        <v>19</v>
      </c>
      <c r="B40" s="1013" t="s">
        <v>7751</v>
      </c>
      <c r="C40" s="1010" t="s">
        <v>7752</v>
      </c>
      <c r="D40" s="693" t="s">
        <v>7753</v>
      </c>
      <c r="E40" s="1010" t="s">
        <v>7754</v>
      </c>
      <c r="F40" s="624">
        <v>5880</v>
      </c>
      <c r="G40" s="624" t="s">
        <v>3273</v>
      </c>
      <c r="H40" s="613">
        <v>43523</v>
      </c>
      <c r="I40" s="687" t="s">
        <v>7755</v>
      </c>
      <c r="J40" s="732" t="s">
        <v>7954</v>
      </c>
      <c r="K40" s="715" t="s">
        <v>769</v>
      </c>
      <c r="L40" s="716"/>
      <c r="M40" s="715" t="s">
        <v>769</v>
      </c>
      <c r="N40" s="716"/>
      <c r="O40" s="706" t="s">
        <v>769</v>
      </c>
      <c r="P40" s="706"/>
      <c r="Q40" s="706"/>
      <c r="R40" s="717"/>
      <c r="S40" s="714"/>
    </row>
    <row r="41" spans="1:19" s="543" customFormat="1" ht="39.75" customHeight="1" x14ac:dyDescent="0.2">
      <c r="A41" s="1009"/>
      <c r="B41" s="1014"/>
      <c r="C41" s="1011"/>
      <c r="D41" s="693" t="s">
        <v>3253</v>
      </c>
      <c r="E41" s="1011"/>
      <c r="F41" s="624">
        <v>276</v>
      </c>
      <c r="G41" s="624" t="s">
        <v>3273</v>
      </c>
      <c r="H41" s="613">
        <v>43523</v>
      </c>
      <c r="I41" s="687" t="s">
        <v>7756</v>
      </c>
      <c r="J41" s="732" t="s">
        <v>7955</v>
      </c>
      <c r="K41" s="715" t="s">
        <v>769</v>
      </c>
      <c r="L41" s="716"/>
      <c r="M41" s="715" t="s">
        <v>769</v>
      </c>
      <c r="N41" s="716"/>
      <c r="O41" s="706" t="s">
        <v>769</v>
      </c>
      <c r="P41" s="706"/>
      <c r="Q41" s="706"/>
      <c r="R41" s="717"/>
      <c r="S41" s="714"/>
    </row>
    <row r="42" spans="1:19" s="543" customFormat="1" ht="30" customHeight="1" x14ac:dyDescent="0.2">
      <c r="A42" s="1008"/>
      <c r="B42" s="1015"/>
      <c r="C42" s="1012"/>
      <c r="D42" s="693" t="s">
        <v>7757</v>
      </c>
      <c r="E42" s="1012"/>
      <c r="F42" s="624">
        <v>275</v>
      </c>
      <c r="G42" s="624" t="s">
        <v>3273</v>
      </c>
      <c r="H42" s="613">
        <v>43544</v>
      </c>
      <c r="I42" s="687" t="s">
        <v>7758</v>
      </c>
      <c r="J42" s="732" t="s">
        <v>7956</v>
      </c>
      <c r="K42" s="715" t="s">
        <v>769</v>
      </c>
      <c r="L42" s="716"/>
      <c r="M42" s="715" t="s">
        <v>769</v>
      </c>
      <c r="N42" s="716"/>
      <c r="O42" s="706" t="s">
        <v>769</v>
      </c>
      <c r="P42" s="706"/>
      <c r="Q42" s="706"/>
      <c r="R42" s="717"/>
      <c r="S42" s="714"/>
    </row>
    <row r="43" spans="1:19" s="543" customFormat="1" ht="95.25" customHeight="1" x14ac:dyDescent="0.2">
      <c r="A43" s="690">
        <v>20</v>
      </c>
      <c r="B43" s="749" t="s">
        <v>7759</v>
      </c>
      <c r="C43" s="693" t="s">
        <v>7760</v>
      </c>
      <c r="D43" s="693" t="s">
        <v>3589</v>
      </c>
      <c r="E43" s="693" t="s">
        <v>7761</v>
      </c>
      <c r="F43" s="624">
        <v>4855</v>
      </c>
      <c r="G43" s="624" t="s">
        <v>3407</v>
      </c>
      <c r="H43" s="613">
        <v>43537</v>
      </c>
      <c r="I43" s="687" t="s">
        <v>7745</v>
      </c>
      <c r="J43" s="732" t="s">
        <v>9045</v>
      </c>
      <c r="K43" s="551" t="s">
        <v>769</v>
      </c>
      <c r="L43" s="552"/>
      <c r="M43" s="551" t="s">
        <v>769</v>
      </c>
      <c r="N43" s="552"/>
      <c r="O43" s="553" t="s">
        <v>769</v>
      </c>
      <c r="P43" s="706"/>
      <c r="Q43" s="706"/>
      <c r="R43" s="717"/>
      <c r="S43" s="714"/>
    </row>
    <row r="44" spans="1:19" s="543" customFormat="1" ht="41.25" customHeight="1" x14ac:dyDescent="0.2">
      <c r="A44" s="1007">
        <v>21</v>
      </c>
      <c r="B44" s="1013" t="s">
        <v>7762</v>
      </c>
      <c r="C44" s="1010" t="s">
        <v>7763</v>
      </c>
      <c r="D44" s="693" t="s">
        <v>4530</v>
      </c>
      <c r="E44" s="1010" t="s">
        <v>7764</v>
      </c>
      <c r="F44" s="624">
        <v>207.5</v>
      </c>
      <c r="G44" s="624" t="s">
        <v>3273</v>
      </c>
      <c r="H44" s="613">
        <v>43508</v>
      </c>
      <c r="I44" s="687" t="s">
        <v>7765</v>
      </c>
      <c r="J44" s="732" t="s">
        <v>7957</v>
      </c>
      <c r="K44" s="715" t="s">
        <v>769</v>
      </c>
      <c r="L44" s="716"/>
      <c r="M44" s="715" t="s">
        <v>769</v>
      </c>
      <c r="N44" s="716"/>
      <c r="O44" s="706" t="s">
        <v>769</v>
      </c>
      <c r="P44" s="706"/>
      <c r="Q44" s="706"/>
      <c r="R44" s="717"/>
      <c r="S44" s="718"/>
    </row>
    <row r="45" spans="1:19" s="543" customFormat="1" ht="39" customHeight="1" x14ac:dyDescent="0.2">
      <c r="A45" s="1008"/>
      <c r="B45" s="1015"/>
      <c r="C45" s="1012"/>
      <c r="D45" s="693" t="s">
        <v>7766</v>
      </c>
      <c r="E45" s="1012"/>
      <c r="F45" s="624">
        <v>82.5</v>
      </c>
      <c r="G45" s="624" t="s">
        <v>3273</v>
      </c>
      <c r="H45" s="613">
        <v>43508</v>
      </c>
      <c r="I45" s="687" t="s">
        <v>7767</v>
      </c>
      <c r="J45" s="732" t="s">
        <v>7958</v>
      </c>
      <c r="K45" s="715" t="s">
        <v>769</v>
      </c>
      <c r="L45" s="716"/>
      <c r="M45" s="715" t="s">
        <v>769</v>
      </c>
      <c r="N45" s="716"/>
      <c r="O45" s="706" t="s">
        <v>769</v>
      </c>
      <c r="P45" s="706"/>
      <c r="Q45" s="706"/>
      <c r="R45" s="717"/>
      <c r="S45" s="718"/>
    </row>
    <row r="46" spans="1:19" s="543" customFormat="1" ht="82.5" customHeight="1" x14ac:dyDescent="0.2">
      <c r="A46" s="690">
        <v>22</v>
      </c>
      <c r="B46" s="749" t="s">
        <v>7768</v>
      </c>
      <c r="C46" s="693" t="s">
        <v>7769</v>
      </c>
      <c r="D46" s="693" t="s">
        <v>7770</v>
      </c>
      <c r="E46" s="693" t="s">
        <v>7771</v>
      </c>
      <c r="F46" s="624">
        <v>6000</v>
      </c>
      <c r="G46" s="624" t="s">
        <v>3407</v>
      </c>
      <c r="H46" s="613">
        <v>43532</v>
      </c>
      <c r="I46" s="687" t="s">
        <v>7745</v>
      </c>
      <c r="J46" s="732" t="s">
        <v>7959</v>
      </c>
      <c r="K46" s="715" t="s">
        <v>769</v>
      </c>
      <c r="L46" s="716"/>
      <c r="M46" s="715" t="s">
        <v>769</v>
      </c>
      <c r="N46" s="716"/>
      <c r="O46" s="706"/>
      <c r="P46" s="706"/>
      <c r="Q46" s="706" t="s">
        <v>769</v>
      </c>
      <c r="R46" s="717"/>
      <c r="S46" s="714"/>
    </row>
    <row r="47" spans="1:19" s="543" customFormat="1" ht="48" customHeight="1" x14ac:dyDescent="0.2">
      <c r="A47" s="1007">
        <v>23</v>
      </c>
      <c r="B47" s="1013" t="s">
        <v>7772</v>
      </c>
      <c r="C47" s="1049" t="s">
        <v>6985</v>
      </c>
      <c r="D47" s="750" t="s">
        <v>75</v>
      </c>
      <c r="E47" s="1010" t="s">
        <v>7773</v>
      </c>
      <c r="F47" s="624">
        <v>1675.65</v>
      </c>
      <c r="G47" s="624" t="s">
        <v>3273</v>
      </c>
      <c r="H47" s="613">
        <v>43516</v>
      </c>
      <c r="I47" s="687" t="s">
        <v>7774</v>
      </c>
      <c r="J47" s="732" t="s">
        <v>7960</v>
      </c>
      <c r="K47" s="715" t="s">
        <v>769</v>
      </c>
      <c r="L47" s="716"/>
      <c r="M47" s="715" t="s">
        <v>769</v>
      </c>
      <c r="N47" s="716"/>
      <c r="O47" s="706" t="s">
        <v>769</v>
      </c>
      <c r="P47" s="706"/>
      <c r="Q47" s="706"/>
      <c r="R47" s="717"/>
      <c r="S47" s="714"/>
    </row>
    <row r="48" spans="1:19" s="543" customFormat="1" ht="48.75" customHeight="1" x14ac:dyDescent="0.2">
      <c r="A48" s="1009"/>
      <c r="B48" s="1014"/>
      <c r="C48" s="1050"/>
      <c r="D48" s="750" t="s">
        <v>78</v>
      </c>
      <c r="E48" s="1011"/>
      <c r="F48" s="624">
        <v>1919.28</v>
      </c>
      <c r="G48" s="624" t="s">
        <v>3273</v>
      </c>
      <c r="H48" s="613">
        <v>43516</v>
      </c>
      <c r="I48" s="687" t="s">
        <v>7775</v>
      </c>
      <c r="J48" s="732" t="s">
        <v>7961</v>
      </c>
      <c r="K48" s="715" t="s">
        <v>769</v>
      </c>
      <c r="L48" s="716"/>
      <c r="M48" s="715" t="s">
        <v>769</v>
      </c>
      <c r="N48" s="716"/>
      <c r="O48" s="706" t="s">
        <v>769</v>
      </c>
      <c r="P48" s="706"/>
      <c r="Q48" s="706"/>
      <c r="R48" s="717"/>
      <c r="S48" s="718"/>
    </row>
    <row r="49" spans="1:19" s="543" customFormat="1" ht="36" x14ac:dyDescent="0.2">
      <c r="A49" s="1009"/>
      <c r="B49" s="1014"/>
      <c r="C49" s="1050"/>
      <c r="D49" s="750" t="s">
        <v>7776</v>
      </c>
      <c r="E49" s="1011"/>
      <c r="F49" s="624">
        <v>45</v>
      </c>
      <c r="G49" s="624" t="s">
        <v>3273</v>
      </c>
      <c r="H49" s="613">
        <v>43516</v>
      </c>
      <c r="I49" s="687" t="s">
        <v>7777</v>
      </c>
      <c r="J49" s="732" t="s">
        <v>7962</v>
      </c>
      <c r="K49" s="715" t="s">
        <v>769</v>
      </c>
      <c r="L49" s="716"/>
      <c r="M49" s="715" t="s">
        <v>769</v>
      </c>
      <c r="N49" s="716"/>
      <c r="O49" s="706" t="s">
        <v>769</v>
      </c>
      <c r="P49" s="706"/>
      <c r="Q49" s="706"/>
      <c r="R49" s="717"/>
      <c r="S49" s="714"/>
    </row>
    <row r="50" spans="1:19" s="543" customFormat="1" ht="41.25" customHeight="1" x14ac:dyDescent="0.2">
      <c r="A50" s="1009"/>
      <c r="B50" s="1014"/>
      <c r="C50" s="1050"/>
      <c r="D50" s="750" t="s">
        <v>82</v>
      </c>
      <c r="E50" s="1011"/>
      <c r="F50" s="624">
        <v>1785</v>
      </c>
      <c r="G50" s="624" t="s">
        <v>3273</v>
      </c>
      <c r="H50" s="613">
        <v>43516</v>
      </c>
      <c r="I50" s="687" t="s">
        <v>7774</v>
      </c>
      <c r="J50" s="732" t="s">
        <v>7963</v>
      </c>
      <c r="K50" s="715" t="s">
        <v>769</v>
      </c>
      <c r="L50" s="716"/>
      <c r="M50" s="715" t="s">
        <v>769</v>
      </c>
      <c r="N50" s="716"/>
      <c r="O50" s="706" t="s">
        <v>769</v>
      </c>
      <c r="P50" s="706"/>
      <c r="Q50" s="706"/>
      <c r="R50" s="717"/>
      <c r="S50" s="714"/>
    </row>
    <row r="51" spans="1:19" s="543" customFormat="1" ht="36" x14ac:dyDescent="0.2">
      <c r="A51" s="1009"/>
      <c r="B51" s="1014"/>
      <c r="C51" s="1050"/>
      <c r="D51" s="750" t="s">
        <v>7778</v>
      </c>
      <c r="E51" s="1011"/>
      <c r="F51" s="624">
        <v>1162.5</v>
      </c>
      <c r="G51" s="624" t="s">
        <v>3273</v>
      </c>
      <c r="H51" s="613">
        <v>43516</v>
      </c>
      <c r="I51" s="687" t="s">
        <v>7779</v>
      </c>
      <c r="J51" s="732" t="s">
        <v>7964</v>
      </c>
      <c r="K51" s="715" t="s">
        <v>769</v>
      </c>
      <c r="L51" s="716"/>
      <c r="M51" s="715" t="s">
        <v>769</v>
      </c>
      <c r="N51" s="716"/>
      <c r="O51" s="706" t="s">
        <v>769</v>
      </c>
      <c r="P51" s="706"/>
      <c r="Q51" s="706"/>
      <c r="R51" s="717"/>
      <c r="S51" s="714"/>
    </row>
    <row r="52" spans="1:19" s="543" customFormat="1" ht="44.25" customHeight="1" x14ac:dyDescent="0.2">
      <c r="A52" s="1008"/>
      <c r="B52" s="1015"/>
      <c r="C52" s="1051"/>
      <c r="D52" s="750" t="s">
        <v>54</v>
      </c>
      <c r="E52" s="1012"/>
      <c r="F52" s="621">
        <v>86</v>
      </c>
      <c r="G52" s="621" t="s">
        <v>3273</v>
      </c>
      <c r="H52" s="613">
        <v>43516</v>
      </c>
      <c r="I52" s="687" t="s">
        <v>7774</v>
      </c>
      <c r="J52" s="732" t="s">
        <v>7965</v>
      </c>
      <c r="K52" s="715" t="s">
        <v>769</v>
      </c>
      <c r="L52" s="716"/>
      <c r="M52" s="715" t="s">
        <v>769</v>
      </c>
      <c r="N52" s="716"/>
      <c r="O52" s="706" t="s">
        <v>769</v>
      </c>
      <c r="P52" s="706"/>
      <c r="Q52" s="706"/>
      <c r="R52" s="717"/>
      <c r="S52" s="714"/>
    </row>
    <row r="53" spans="1:19" s="543" customFormat="1" ht="57" customHeight="1" x14ac:dyDescent="0.2">
      <c r="A53" s="690">
        <v>24</v>
      </c>
      <c r="B53" s="749" t="s">
        <v>7780</v>
      </c>
      <c r="C53" s="693" t="s">
        <v>7781</v>
      </c>
      <c r="D53" s="750" t="s">
        <v>7782</v>
      </c>
      <c r="E53" s="693" t="s">
        <v>7783</v>
      </c>
      <c r="F53" s="727">
        <v>5664</v>
      </c>
      <c r="G53" s="734" t="s">
        <v>3407</v>
      </c>
      <c r="H53" s="613">
        <v>43531</v>
      </c>
      <c r="I53" s="687" t="s">
        <v>7736</v>
      </c>
      <c r="J53" s="732" t="s">
        <v>7966</v>
      </c>
      <c r="K53" s="712"/>
      <c r="L53" s="713"/>
      <c r="M53" s="712"/>
      <c r="N53" s="713"/>
      <c r="O53" s="712"/>
      <c r="P53" s="712"/>
      <c r="Q53" s="712"/>
      <c r="R53" s="712"/>
      <c r="S53" s="555" t="s">
        <v>7691</v>
      </c>
    </row>
    <row r="54" spans="1:19" s="543" customFormat="1" ht="60.75" customHeight="1" x14ac:dyDescent="0.2">
      <c r="A54" s="690">
        <v>25</v>
      </c>
      <c r="B54" s="749" t="s">
        <v>7784</v>
      </c>
      <c r="C54" s="693" t="s">
        <v>7785</v>
      </c>
      <c r="D54" s="750" t="s">
        <v>7786</v>
      </c>
      <c r="E54" s="693" t="s">
        <v>7787</v>
      </c>
      <c r="F54" s="727">
        <v>2040</v>
      </c>
      <c r="G54" s="624" t="s">
        <v>3273</v>
      </c>
      <c r="H54" s="613">
        <v>43522</v>
      </c>
      <c r="I54" s="687" t="s">
        <v>7788</v>
      </c>
      <c r="J54" s="732" t="s">
        <v>7967</v>
      </c>
      <c r="K54" s="712"/>
      <c r="L54" s="713"/>
      <c r="M54" s="712"/>
      <c r="N54" s="713"/>
      <c r="O54" s="712"/>
      <c r="P54" s="712"/>
      <c r="Q54" s="712"/>
      <c r="R54" s="712"/>
      <c r="S54" s="555" t="s">
        <v>7691</v>
      </c>
    </row>
    <row r="55" spans="1:19" s="543" customFormat="1" ht="39.75" customHeight="1" x14ac:dyDescent="0.2">
      <c r="A55" s="690">
        <v>26</v>
      </c>
      <c r="B55" s="749" t="s">
        <v>7789</v>
      </c>
      <c r="C55" s="693" t="s">
        <v>7790</v>
      </c>
      <c r="D55" s="750" t="s">
        <v>3629</v>
      </c>
      <c r="E55" s="693" t="s">
        <v>7791</v>
      </c>
      <c r="F55" s="727">
        <v>2124</v>
      </c>
      <c r="G55" s="624" t="s">
        <v>3273</v>
      </c>
      <c r="H55" s="613">
        <v>43516</v>
      </c>
      <c r="I55" s="687" t="s">
        <v>8094</v>
      </c>
      <c r="J55" s="732" t="s">
        <v>7968</v>
      </c>
      <c r="K55" s="712"/>
      <c r="L55" s="713"/>
      <c r="M55" s="712"/>
      <c r="N55" s="713"/>
      <c r="O55" s="712"/>
      <c r="P55" s="712"/>
      <c r="Q55" s="712"/>
      <c r="R55" s="712"/>
      <c r="S55" s="555" t="s">
        <v>7691</v>
      </c>
    </row>
    <row r="56" spans="1:19" s="543" customFormat="1" ht="36" x14ac:dyDescent="0.2">
      <c r="A56" s="690">
        <v>27</v>
      </c>
      <c r="B56" s="749" t="s">
        <v>7792</v>
      </c>
      <c r="C56" s="693" t="s">
        <v>7793</v>
      </c>
      <c r="D56" s="693" t="s">
        <v>7794</v>
      </c>
      <c r="E56" s="693" t="s">
        <v>7795</v>
      </c>
      <c r="F56" s="624">
        <v>327.87</v>
      </c>
      <c r="G56" s="624" t="s">
        <v>3273</v>
      </c>
      <c r="H56" s="613">
        <v>43509</v>
      </c>
      <c r="I56" s="687" t="s">
        <v>7796</v>
      </c>
      <c r="J56" s="732" t="s">
        <v>7969</v>
      </c>
      <c r="K56" s="715" t="s">
        <v>769</v>
      </c>
      <c r="L56" s="716"/>
      <c r="M56" s="715" t="s">
        <v>769</v>
      </c>
      <c r="N56" s="716"/>
      <c r="O56" s="706"/>
      <c r="P56" s="706"/>
      <c r="Q56" s="706" t="s">
        <v>769</v>
      </c>
      <c r="R56" s="717"/>
      <c r="S56" s="719" t="s">
        <v>8093</v>
      </c>
    </row>
    <row r="57" spans="1:19" s="543" customFormat="1" ht="48" x14ac:dyDescent="0.2">
      <c r="A57" s="690">
        <v>28</v>
      </c>
      <c r="B57" s="749" t="s">
        <v>7797</v>
      </c>
      <c r="C57" s="693" t="s">
        <v>7798</v>
      </c>
      <c r="D57" s="693" t="s">
        <v>3382</v>
      </c>
      <c r="E57" s="693" t="s">
        <v>7799</v>
      </c>
      <c r="F57" s="624">
        <v>1485</v>
      </c>
      <c r="G57" s="624" t="s">
        <v>3273</v>
      </c>
      <c r="H57" s="613">
        <v>43518</v>
      </c>
      <c r="I57" s="687" t="s">
        <v>7800</v>
      </c>
      <c r="J57" s="732" t="s">
        <v>7970</v>
      </c>
      <c r="K57" s="715"/>
      <c r="L57" s="716"/>
      <c r="M57" s="715"/>
      <c r="N57" s="716"/>
      <c r="O57" s="706"/>
      <c r="P57" s="706"/>
      <c r="Q57" s="706"/>
      <c r="R57" s="717"/>
      <c r="S57" s="714" t="s">
        <v>7691</v>
      </c>
    </row>
    <row r="58" spans="1:19" s="543" customFormat="1" ht="39.75" customHeight="1" x14ac:dyDescent="0.2">
      <c r="A58" s="1007">
        <v>29</v>
      </c>
      <c r="B58" s="1013" t="s">
        <v>7801</v>
      </c>
      <c r="C58" s="1010" t="s">
        <v>9046</v>
      </c>
      <c r="D58" s="693" t="s">
        <v>7802</v>
      </c>
      <c r="E58" s="1016" t="s">
        <v>7803</v>
      </c>
      <c r="F58" s="624">
        <v>400</v>
      </c>
      <c r="G58" s="624" t="s">
        <v>3273</v>
      </c>
      <c r="H58" s="613">
        <v>43518</v>
      </c>
      <c r="I58" s="687" t="s">
        <v>7804</v>
      </c>
      <c r="J58" s="732" t="s">
        <v>7971</v>
      </c>
      <c r="K58" s="715" t="s">
        <v>769</v>
      </c>
      <c r="L58" s="716"/>
      <c r="M58" s="715" t="s">
        <v>769</v>
      </c>
      <c r="N58" s="716"/>
      <c r="O58" s="706" t="s">
        <v>769</v>
      </c>
      <c r="P58" s="706"/>
      <c r="Q58" s="706"/>
      <c r="R58" s="717"/>
      <c r="S58" s="718"/>
    </row>
    <row r="59" spans="1:19" s="543" customFormat="1" ht="48.75" customHeight="1" x14ac:dyDescent="0.2">
      <c r="A59" s="1009"/>
      <c r="B59" s="1014"/>
      <c r="C59" s="1011"/>
      <c r="D59" s="693" t="s">
        <v>6083</v>
      </c>
      <c r="E59" s="1017"/>
      <c r="F59" s="624">
        <v>22</v>
      </c>
      <c r="G59" s="624" t="s">
        <v>3273</v>
      </c>
      <c r="H59" s="613">
        <v>43518</v>
      </c>
      <c r="I59" s="687" t="s">
        <v>7805</v>
      </c>
      <c r="J59" s="732" t="s">
        <v>7972</v>
      </c>
      <c r="K59" s="715" t="s">
        <v>769</v>
      </c>
      <c r="L59" s="716"/>
      <c r="M59" s="715" t="s">
        <v>769</v>
      </c>
      <c r="N59" s="716"/>
      <c r="O59" s="706"/>
      <c r="P59" s="706"/>
      <c r="Q59" s="706"/>
      <c r="R59" s="717" t="s">
        <v>769</v>
      </c>
      <c r="S59" s="719" t="s">
        <v>7806</v>
      </c>
    </row>
    <row r="60" spans="1:19" s="543" customFormat="1" ht="36.75" thickBot="1" x14ac:dyDescent="0.25">
      <c r="A60" s="1008"/>
      <c r="B60" s="1015"/>
      <c r="C60" s="1012"/>
      <c r="D60" s="693" t="s">
        <v>7807</v>
      </c>
      <c r="E60" s="1018"/>
      <c r="F60" s="624">
        <v>236</v>
      </c>
      <c r="G60" s="624" t="s">
        <v>3273</v>
      </c>
      <c r="H60" s="613">
        <v>43518</v>
      </c>
      <c r="I60" s="687" t="s">
        <v>7805</v>
      </c>
      <c r="J60" s="732" t="s">
        <v>7973</v>
      </c>
      <c r="K60" s="715" t="s">
        <v>769</v>
      </c>
      <c r="L60" s="716"/>
      <c r="M60" s="715" t="s">
        <v>769</v>
      </c>
      <c r="N60" s="716"/>
      <c r="O60" s="706" t="s">
        <v>769</v>
      </c>
      <c r="P60" s="706"/>
      <c r="Q60" s="706"/>
      <c r="R60" s="717"/>
      <c r="S60" s="718"/>
    </row>
    <row r="61" spans="1:19" s="543" customFormat="1" ht="45.75" customHeight="1" thickTop="1" x14ac:dyDescent="0.2">
      <c r="A61" s="1048">
        <v>30</v>
      </c>
      <c r="B61" s="1013" t="s">
        <v>7808</v>
      </c>
      <c r="C61" s="1010" t="s">
        <v>7809</v>
      </c>
      <c r="D61" s="693" t="s">
        <v>3558</v>
      </c>
      <c r="E61" s="1010" t="s">
        <v>7810</v>
      </c>
      <c r="F61" s="624">
        <v>1508.32</v>
      </c>
      <c r="G61" s="624" t="s">
        <v>3273</v>
      </c>
      <c r="H61" s="613">
        <v>43522</v>
      </c>
      <c r="I61" s="687" t="s">
        <v>7811</v>
      </c>
      <c r="J61" s="732" t="s">
        <v>7974</v>
      </c>
      <c r="K61" s="715" t="s">
        <v>769</v>
      </c>
      <c r="L61" s="716"/>
      <c r="M61" s="715" t="s">
        <v>769</v>
      </c>
      <c r="N61" s="716"/>
      <c r="O61" s="706" t="s">
        <v>769</v>
      </c>
      <c r="P61" s="706"/>
      <c r="Q61" s="706"/>
      <c r="R61" s="717"/>
      <c r="S61" s="714"/>
    </row>
    <row r="62" spans="1:19" s="543" customFormat="1" ht="41.25" customHeight="1" x14ac:dyDescent="0.2">
      <c r="A62" s="1008"/>
      <c r="B62" s="1015"/>
      <c r="C62" s="1012"/>
      <c r="D62" s="693" t="s">
        <v>3468</v>
      </c>
      <c r="E62" s="1012"/>
      <c r="F62" s="624">
        <v>388.72</v>
      </c>
      <c r="G62" s="624" t="s">
        <v>3273</v>
      </c>
      <c r="H62" s="613">
        <v>43522</v>
      </c>
      <c r="I62" s="687" t="s">
        <v>7811</v>
      </c>
      <c r="J62" s="732" t="s">
        <v>7975</v>
      </c>
      <c r="K62" s="715" t="s">
        <v>769</v>
      </c>
      <c r="L62" s="716"/>
      <c r="M62" s="715" t="s">
        <v>769</v>
      </c>
      <c r="N62" s="716"/>
      <c r="O62" s="706" t="s">
        <v>769</v>
      </c>
      <c r="P62" s="706"/>
      <c r="Q62" s="706"/>
      <c r="R62" s="717"/>
      <c r="S62" s="718"/>
    </row>
    <row r="63" spans="1:19" s="543" customFormat="1" ht="56.25" customHeight="1" x14ac:dyDescent="0.2">
      <c r="A63" s="690">
        <v>31</v>
      </c>
      <c r="B63" s="749" t="s">
        <v>7812</v>
      </c>
      <c r="C63" s="693" t="s">
        <v>7813</v>
      </c>
      <c r="D63" s="693" t="s">
        <v>7814</v>
      </c>
      <c r="E63" s="693" t="s">
        <v>7815</v>
      </c>
      <c r="F63" s="624">
        <v>12430</v>
      </c>
      <c r="G63" s="624" t="s">
        <v>3273</v>
      </c>
      <c r="H63" s="613">
        <v>43522</v>
      </c>
      <c r="I63" s="687" t="s">
        <v>7816</v>
      </c>
      <c r="J63" s="732" t="s">
        <v>7976</v>
      </c>
      <c r="K63" s="551" t="s">
        <v>769</v>
      </c>
      <c r="L63" s="552"/>
      <c r="M63" s="551" t="s">
        <v>769</v>
      </c>
      <c r="N63" s="552"/>
      <c r="O63" s="553" t="s">
        <v>769</v>
      </c>
      <c r="P63" s="553"/>
      <c r="Q63" s="706"/>
      <c r="R63" s="717"/>
      <c r="S63" s="714"/>
    </row>
    <row r="64" spans="1:19" s="543" customFormat="1" ht="80.25" customHeight="1" x14ac:dyDescent="0.2">
      <c r="A64" s="690">
        <v>32</v>
      </c>
      <c r="B64" s="749" t="s">
        <v>7817</v>
      </c>
      <c r="C64" s="693" t="s">
        <v>7818</v>
      </c>
      <c r="D64" s="737" t="s">
        <v>7819</v>
      </c>
      <c r="E64" s="693" t="s">
        <v>7820</v>
      </c>
      <c r="F64" s="624">
        <v>13027.2</v>
      </c>
      <c r="G64" s="624" t="s">
        <v>3407</v>
      </c>
      <c r="H64" s="613">
        <v>43542</v>
      </c>
      <c r="I64" s="687" t="s">
        <v>7977</v>
      </c>
      <c r="J64" s="732" t="s">
        <v>7978</v>
      </c>
      <c r="K64" s="712"/>
      <c r="L64" s="713"/>
      <c r="M64" s="712"/>
      <c r="N64" s="713"/>
      <c r="O64" s="712"/>
      <c r="P64" s="712"/>
      <c r="Q64" s="712"/>
      <c r="R64" s="712"/>
      <c r="S64" s="555" t="s">
        <v>7691</v>
      </c>
    </row>
    <row r="65" spans="1:19" s="543" customFormat="1" ht="80.25" customHeight="1" x14ac:dyDescent="0.2">
      <c r="A65" s="690">
        <v>33</v>
      </c>
      <c r="B65" s="749" t="s">
        <v>8095</v>
      </c>
      <c r="C65" s="693" t="s">
        <v>8096</v>
      </c>
      <c r="D65" s="737" t="s">
        <v>8097</v>
      </c>
      <c r="E65" s="693" t="s">
        <v>8098</v>
      </c>
      <c r="F65" s="624">
        <f>13262.63-668.24</f>
        <v>12594.39</v>
      </c>
      <c r="G65" s="624" t="s">
        <v>3551</v>
      </c>
      <c r="H65" s="613">
        <v>43591</v>
      </c>
      <c r="I65" s="687" t="s">
        <v>8099</v>
      </c>
      <c r="J65" s="732" t="s">
        <v>8100</v>
      </c>
      <c r="K65" s="715" t="s">
        <v>769</v>
      </c>
      <c r="L65" s="716"/>
      <c r="M65" s="715" t="s">
        <v>769</v>
      </c>
      <c r="N65" s="716"/>
      <c r="O65" s="706"/>
      <c r="P65" s="706"/>
      <c r="Q65" s="706"/>
      <c r="R65" s="717" t="s">
        <v>769</v>
      </c>
      <c r="S65" s="714" t="s">
        <v>8216</v>
      </c>
    </row>
    <row r="66" spans="1:19" s="543" customFormat="1" ht="74.25" customHeight="1" x14ac:dyDescent="0.2">
      <c r="A66" s="690">
        <v>34</v>
      </c>
      <c r="B66" s="749" t="s">
        <v>7821</v>
      </c>
      <c r="C66" s="693" t="s">
        <v>7822</v>
      </c>
      <c r="D66" s="693" t="s">
        <v>6037</v>
      </c>
      <c r="E66" s="693" t="s">
        <v>7823</v>
      </c>
      <c r="F66" s="624">
        <v>1755</v>
      </c>
      <c r="G66" s="624" t="s">
        <v>3407</v>
      </c>
      <c r="H66" s="613">
        <v>43531</v>
      </c>
      <c r="I66" s="687" t="s">
        <v>7824</v>
      </c>
      <c r="J66" s="732" t="s">
        <v>7979</v>
      </c>
      <c r="K66" s="715" t="s">
        <v>769</v>
      </c>
      <c r="L66" s="716"/>
      <c r="M66" s="715" t="s">
        <v>769</v>
      </c>
      <c r="N66" s="716"/>
      <c r="O66" s="706" t="s">
        <v>769</v>
      </c>
      <c r="P66" s="706"/>
      <c r="Q66" s="706"/>
      <c r="R66" s="717"/>
      <c r="S66" s="714"/>
    </row>
    <row r="67" spans="1:19" s="543" customFormat="1" ht="74.25" customHeight="1" x14ac:dyDescent="0.2">
      <c r="A67" s="692">
        <v>35</v>
      </c>
      <c r="B67" s="749" t="s">
        <v>7821</v>
      </c>
      <c r="C67" s="693" t="s">
        <v>8101</v>
      </c>
      <c r="D67" s="693" t="s">
        <v>6037</v>
      </c>
      <c r="E67" s="693" t="s">
        <v>7823</v>
      </c>
      <c r="F67" s="624">
        <v>1755</v>
      </c>
      <c r="G67" s="624" t="s">
        <v>3551</v>
      </c>
      <c r="H67" s="613">
        <v>43615</v>
      </c>
      <c r="I67" s="687" t="s">
        <v>7824</v>
      </c>
      <c r="J67" s="732" t="s">
        <v>8102</v>
      </c>
      <c r="K67" s="715" t="s">
        <v>769</v>
      </c>
      <c r="L67" s="716"/>
      <c r="M67" s="715" t="s">
        <v>769</v>
      </c>
      <c r="N67" s="716"/>
      <c r="O67" s="706" t="s">
        <v>769</v>
      </c>
      <c r="P67" s="706"/>
      <c r="Q67" s="706"/>
      <c r="R67" s="717"/>
      <c r="S67" s="714"/>
    </row>
    <row r="68" spans="1:19" s="543" customFormat="1" ht="75" customHeight="1" x14ac:dyDescent="0.2">
      <c r="A68" s="697">
        <v>36</v>
      </c>
      <c r="B68" s="749" t="s">
        <v>7825</v>
      </c>
      <c r="C68" s="693" t="s">
        <v>7826</v>
      </c>
      <c r="D68" s="693" t="s">
        <v>4169</v>
      </c>
      <c r="E68" s="735" t="s">
        <v>7827</v>
      </c>
      <c r="F68" s="624">
        <v>3600</v>
      </c>
      <c r="G68" s="624" t="s">
        <v>3407</v>
      </c>
      <c r="H68" s="613">
        <v>43543</v>
      </c>
      <c r="I68" s="687" t="s">
        <v>7824</v>
      </c>
      <c r="J68" s="732" t="s">
        <v>7980</v>
      </c>
      <c r="K68" s="551" t="s">
        <v>769</v>
      </c>
      <c r="L68" s="552"/>
      <c r="M68" s="551" t="s">
        <v>769</v>
      </c>
      <c r="N68" s="552"/>
      <c r="O68" s="553"/>
      <c r="P68" s="553"/>
      <c r="Q68" s="553" t="s">
        <v>769</v>
      </c>
      <c r="R68" s="717"/>
      <c r="S68" s="714"/>
    </row>
    <row r="69" spans="1:19" s="543" customFormat="1" ht="48" x14ac:dyDescent="0.2">
      <c r="A69" s="697">
        <v>37</v>
      </c>
      <c r="B69" s="749" t="s">
        <v>7828</v>
      </c>
      <c r="C69" s="699" t="s">
        <v>7829</v>
      </c>
      <c r="D69" s="699" t="s">
        <v>5113</v>
      </c>
      <c r="E69" s="699" t="s">
        <v>7830</v>
      </c>
      <c r="F69" s="621">
        <v>1083</v>
      </c>
      <c r="G69" s="621" t="s">
        <v>3407</v>
      </c>
      <c r="H69" s="728">
        <v>43532</v>
      </c>
      <c r="I69" s="701" t="s">
        <v>7831</v>
      </c>
      <c r="J69" s="732" t="s">
        <v>7981</v>
      </c>
      <c r="K69" s="712"/>
      <c r="L69" s="713"/>
      <c r="M69" s="712"/>
      <c r="N69" s="713"/>
      <c r="O69" s="712"/>
      <c r="P69" s="712"/>
      <c r="Q69" s="712"/>
      <c r="R69" s="712"/>
      <c r="S69" s="555" t="s">
        <v>7691</v>
      </c>
    </row>
    <row r="70" spans="1:19" s="543" customFormat="1" ht="49.5" customHeight="1" x14ac:dyDescent="0.2">
      <c r="A70" s="1009">
        <v>38</v>
      </c>
      <c r="B70" s="1013" t="s">
        <v>7832</v>
      </c>
      <c r="C70" s="1010" t="s">
        <v>7982</v>
      </c>
      <c r="D70" s="699" t="s">
        <v>3258</v>
      </c>
      <c r="E70" s="1010" t="s">
        <v>7833</v>
      </c>
      <c r="F70" s="621">
        <v>169.5</v>
      </c>
      <c r="G70" s="621" t="s">
        <v>3273</v>
      </c>
      <c r="H70" s="728">
        <v>43510</v>
      </c>
      <c r="I70" s="1036" t="s">
        <v>7834</v>
      </c>
      <c r="J70" s="732" t="s">
        <v>7983</v>
      </c>
      <c r="K70" s="643" t="s">
        <v>769</v>
      </c>
      <c r="L70" s="644"/>
      <c r="M70" s="643" t="s">
        <v>769</v>
      </c>
      <c r="N70" s="644"/>
      <c r="O70" s="703" t="s">
        <v>769</v>
      </c>
      <c r="P70" s="703"/>
      <c r="Q70" s="703"/>
      <c r="R70" s="703"/>
      <c r="S70" s="720"/>
    </row>
    <row r="71" spans="1:19" s="543" customFormat="1" ht="48" customHeight="1" x14ac:dyDescent="0.2">
      <c r="A71" s="1008"/>
      <c r="B71" s="1015"/>
      <c r="C71" s="1012"/>
      <c r="D71" s="699" t="s">
        <v>3255</v>
      </c>
      <c r="E71" s="1012"/>
      <c r="F71" s="621">
        <v>169.5</v>
      </c>
      <c r="G71" s="621" t="s">
        <v>3273</v>
      </c>
      <c r="H71" s="736">
        <v>43510</v>
      </c>
      <c r="I71" s="1038"/>
      <c r="J71" s="732" t="s">
        <v>7984</v>
      </c>
      <c r="K71" s="643" t="s">
        <v>769</v>
      </c>
      <c r="L71" s="644"/>
      <c r="M71" s="643" t="s">
        <v>769</v>
      </c>
      <c r="N71" s="644"/>
      <c r="O71" s="703" t="s">
        <v>769</v>
      </c>
      <c r="P71" s="703"/>
      <c r="Q71" s="703"/>
      <c r="R71" s="703"/>
      <c r="S71" s="721"/>
    </row>
    <row r="72" spans="1:19" s="543" customFormat="1" ht="48" x14ac:dyDescent="0.2">
      <c r="A72" s="690">
        <v>39</v>
      </c>
      <c r="B72" s="749" t="s">
        <v>7835</v>
      </c>
      <c r="C72" s="693" t="s">
        <v>6897</v>
      </c>
      <c r="D72" s="693" t="s">
        <v>3410</v>
      </c>
      <c r="E72" s="693" t="s">
        <v>7836</v>
      </c>
      <c r="F72" s="624">
        <v>14388.92</v>
      </c>
      <c r="G72" s="624" t="s">
        <v>3407</v>
      </c>
      <c r="H72" s="613">
        <v>43531</v>
      </c>
      <c r="I72" s="687" t="s">
        <v>7824</v>
      </c>
      <c r="J72" s="732" t="s">
        <v>9047</v>
      </c>
      <c r="K72" s="712"/>
      <c r="L72" s="713"/>
      <c r="M72" s="712"/>
      <c r="N72" s="713"/>
      <c r="O72" s="712"/>
      <c r="P72" s="712"/>
      <c r="Q72" s="712"/>
      <c r="R72" s="712"/>
      <c r="S72" s="555" t="s">
        <v>7691</v>
      </c>
    </row>
    <row r="73" spans="1:19" s="543" customFormat="1" ht="33.75" customHeight="1" x14ac:dyDescent="0.2">
      <c r="A73" s="1007">
        <v>40</v>
      </c>
      <c r="B73" s="1013" t="s">
        <v>7985</v>
      </c>
      <c r="C73" s="1010" t="s">
        <v>7986</v>
      </c>
      <c r="D73" s="693" t="s">
        <v>7987</v>
      </c>
      <c r="E73" s="1010" t="s">
        <v>7988</v>
      </c>
      <c r="F73" s="624">
        <v>35750</v>
      </c>
      <c r="G73" s="624" t="s">
        <v>3531</v>
      </c>
      <c r="H73" s="613">
        <v>43578</v>
      </c>
      <c r="I73" s="687" t="s">
        <v>7824</v>
      </c>
      <c r="J73" s="732" t="s">
        <v>9048</v>
      </c>
      <c r="K73" s="712"/>
      <c r="L73" s="713"/>
      <c r="M73" s="712"/>
      <c r="N73" s="713"/>
      <c r="O73" s="712"/>
      <c r="P73" s="712"/>
      <c r="Q73" s="712"/>
      <c r="R73" s="712"/>
      <c r="S73" s="555" t="s">
        <v>7691</v>
      </c>
    </row>
    <row r="74" spans="1:19" s="543" customFormat="1" ht="36" customHeight="1" x14ac:dyDescent="0.2">
      <c r="A74" s="1008"/>
      <c r="B74" s="1015"/>
      <c r="C74" s="1012"/>
      <c r="D74" s="693" t="s">
        <v>4187</v>
      </c>
      <c r="E74" s="1012"/>
      <c r="F74" s="621">
        <v>1250</v>
      </c>
      <c r="G74" s="624" t="s">
        <v>3531</v>
      </c>
      <c r="H74" s="613">
        <v>43559</v>
      </c>
      <c r="I74" s="687" t="s">
        <v>7989</v>
      </c>
      <c r="J74" s="732" t="s">
        <v>9049</v>
      </c>
      <c r="K74" s="551" t="s">
        <v>769</v>
      </c>
      <c r="L74" s="552"/>
      <c r="M74" s="551" t="s">
        <v>769</v>
      </c>
      <c r="N74" s="552"/>
      <c r="O74" s="553" t="s">
        <v>769</v>
      </c>
      <c r="P74" s="706"/>
      <c r="Q74" s="706"/>
      <c r="R74" s="717"/>
      <c r="S74" s="714"/>
    </row>
    <row r="75" spans="1:19" s="543" customFormat="1" ht="63" customHeight="1" x14ac:dyDescent="0.2">
      <c r="A75" s="1007">
        <v>41</v>
      </c>
      <c r="B75" s="1013" t="s">
        <v>7837</v>
      </c>
      <c r="C75" s="1010" t="s">
        <v>7838</v>
      </c>
      <c r="D75" s="693" t="s">
        <v>5965</v>
      </c>
      <c r="E75" s="1016" t="s">
        <v>7839</v>
      </c>
      <c r="F75" s="727">
        <v>4500</v>
      </c>
      <c r="G75" s="621" t="s">
        <v>3407</v>
      </c>
      <c r="H75" s="613">
        <v>43535</v>
      </c>
      <c r="I75" s="687" t="s">
        <v>7840</v>
      </c>
      <c r="J75" s="732" t="s">
        <v>7990</v>
      </c>
      <c r="K75" s="712"/>
      <c r="L75" s="713"/>
      <c r="M75" s="712"/>
      <c r="N75" s="713"/>
      <c r="O75" s="712"/>
      <c r="P75" s="712"/>
      <c r="Q75" s="712"/>
      <c r="R75" s="712"/>
      <c r="S75" s="555" t="s">
        <v>7691</v>
      </c>
    </row>
    <row r="76" spans="1:19" s="543" customFormat="1" ht="48" x14ac:dyDescent="0.2">
      <c r="A76" s="1009"/>
      <c r="B76" s="1014"/>
      <c r="C76" s="1011"/>
      <c r="D76" s="693" t="s">
        <v>3261</v>
      </c>
      <c r="E76" s="1017"/>
      <c r="F76" s="727">
        <v>4500</v>
      </c>
      <c r="G76" s="621" t="s">
        <v>3407</v>
      </c>
      <c r="H76" s="613">
        <v>43535</v>
      </c>
      <c r="I76" s="687" t="s">
        <v>7840</v>
      </c>
      <c r="J76" s="732" t="s">
        <v>7991</v>
      </c>
      <c r="K76" s="712"/>
      <c r="L76" s="713"/>
      <c r="M76" s="712"/>
      <c r="N76" s="713"/>
      <c r="O76" s="712"/>
      <c r="P76" s="712"/>
      <c r="Q76" s="712"/>
      <c r="R76" s="712"/>
      <c r="S76" s="555" t="s">
        <v>7691</v>
      </c>
    </row>
    <row r="77" spans="1:19" s="543" customFormat="1" ht="48" x14ac:dyDescent="0.2">
      <c r="A77" s="1008"/>
      <c r="B77" s="1015"/>
      <c r="C77" s="1012"/>
      <c r="D77" s="699" t="s">
        <v>4302</v>
      </c>
      <c r="E77" s="1018"/>
      <c r="F77" s="727">
        <v>9000</v>
      </c>
      <c r="G77" s="621" t="s">
        <v>3407</v>
      </c>
      <c r="H77" s="613">
        <v>43537</v>
      </c>
      <c r="I77" s="687" t="s">
        <v>7840</v>
      </c>
      <c r="J77" s="732" t="s">
        <v>7992</v>
      </c>
      <c r="K77" s="712"/>
      <c r="L77" s="713"/>
      <c r="M77" s="712"/>
      <c r="N77" s="713"/>
      <c r="O77" s="712"/>
      <c r="P77" s="712"/>
      <c r="Q77" s="712"/>
      <c r="R77" s="712"/>
      <c r="S77" s="555" t="s">
        <v>7691</v>
      </c>
    </row>
    <row r="78" spans="1:19" s="543" customFormat="1" ht="46.5" customHeight="1" x14ac:dyDescent="0.2">
      <c r="A78" s="1007">
        <v>42</v>
      </c>
      <c r="B78" s="1013" t="s">
        <v>7841</v>
      </c>
      <c r="C78" s="1045" t="s">
        <v>7842</v>
      </c>
      <c r="D78" s="695" t="s">
        <v>4302</v>
      </c>
      <c r="E78" s="1016" t="s">
        <v>7839</v>
      </c>
      <c r="F78" s="727">
        <v>2650</v>
      </c>
      <c r="G78" s="621" t="s">
        <v>3407</v>
      </c>
      <c r="H78" s="1039">
        <v>43536</v>
      </c>
      <c r="I78" s="1036" t="s">
        <v>7840</v>
      </c>
      <c r="J78" s="732" t="s">
        <v>7993</v>
      </c>
      <c r="K78" s="712"/>
      <c r="L78" s="713"/>
      <c r="M78" s="712"/>
      <c r="N78" s="713"/>
      <c r="O78" s="712"/>
      <c r="P78" s="712"/>
      <c r="Q78" s="712"/>
      <c r="R78" s="712"/>
      <c r="S78" s="555" t="s">
        <v>7691</v>
      </c>
    </row>
    <row r="79" spans="1:19" s="543" customFormat="1" ht="39" customHeight="1" x14ac:dyDescent="0.2">
      <c r="A79" s="1009"/>
      <c r="B79" s="1014"/>
      <c r="C79" s="1046"/>
      <c r="D79" s="695" t="s">
        <v>3261</v>
      </c>
      <c r="E79" s="1017"/>
      <c r="F79" s="727">
        <v>2650</v>
      </c>
      <c r="G79" s="621" t="s">
        <v>3407</v>
      </c>
      <c r="H79" s="1040"/>
      <c r="I79" s="1037"/>
      <c r="J79" s="732" t="s">
        <v>7994</v>
      </c>
      <c r="K79" s="712"/>
      <c r="L79" s="713"/>
      <c r="M79" s="712"/>
      <c r="N79" s="713"/>
      <c r="O79" s="712"/>
      <c r="P79" s="712"/>
      <c r="Q79" s="712"/>
      <c r="R79" s="712"/>
      <c r="S79" s="555" t="s">
        <v>7691</v>
      </c>
    </row>
    <row r="80" spans="1:19" s="543" customFormat="1" ht="41.25" customHeight="1" x14ac:dyDescent="0.2">
      <c r="A80" s="1008"/>
      <c r="B80" s="1015"/>
      <c r="C80" s="1047"/>
      <c r="D80" s="695" t="s">
        <v>7843</v>
      </c>
      <c r="E80" s="1018"/>
      <c r="F80" s="727">
        <v>5300</v>
      </c>
      <c r="G80" s="621" t="s">
        <v>3407</v>
      </c>
      <c r="H80" s="1041"/>
      <c r="I80" s="1038"/>
      <c r="J80" s="732" t="s">
        <v>7995</v>
      </c>
      <c r="K80" s="712"/>
      <c r="L80" s="713"/>
      <c r="M80" s="712"/>
      <c r="N80" s="713"/>
      <c r="O80" s="712"/>
      <c r="P80" s="712"/>
      <c r="Q80" s="712"/>
      <c r="R80" s="712"/>
      <c r="S80" s="555" t="s">
        <v>7691</v>
      </c>
    </row>
    <row r="81" spans="1:19" s="543" customFormat="1" ht="36.75" customHeight="1" x14ac:dyDescent="0.2">
      <c r="A81" s="1007">
        <v>43</v>
      </c>
      <c r="B81" s="1013" t="s">
        <v>7844</v>
      </c>
      <c r="C81" s="1010" t="s">
        <v>7845</v>
      </c>
      <c r="D81" s="695" t="s">
        <v>5985</v>
      </c>
      <c r="E81" s="1016" t="s">
        <v>7839</v>
      </c>
      <c r="F81" s="727">
        <v>3500</v>
      </c>
      <c r="G81" s="621" t="s">
        <v>3407</v>
      </c>
      <c r="H81" s="1039">
        <v>43531</v>
      </c>
      <c r="I81" s="1036" t="s">
        <v>7846</v>
      </c>
      <c r="J81" s="732" t="s">
        <v>7996</v>
      </c>
      <c r="K81" s="712"/>
      <c r="L81" s="713"/>
      <c r="M81" s="712"/>
      <c r="N81" s="713"/>
      <c r="O81" s="712"/>
      <c r="P81" s="712"/>
      <c r="Q81" s="712"/>
      <c r="R81" s="712"/>
      <c r="S81" s="555" t="s">
        <v>7691</v>
      </c>
    </row>
    <row r="82" spans="1:19" s="543" customFormat="1" ht="36.75" customHeight="1" x14ac:dyDescent="0.2">
      <c r="A82" s="1009"/>
      <c r="B82" s="1014"/>
      <c r="C82" s="1011"/>
      <c r="D82" s="695" t="s">
        <v>5989</v>
      </c>
      <c r="E82" s="1017"/>
      <c r="F82" s="727">
        <v>2851</v>
      </c>
      <c r="G82" s="621" t="s">
        <v>3407</v>
      </c>
      <c r="H82" s="1040"/>
      <c r="I82" s="1037"/>
      <c r="J82" s="732" t="s">
        <v>7997</v>
      </c>
      <c r="K82" s="712"/>
      <c r="L82" s="713"/>
      <c r="M82" s="712"/>
      <c r="N82" s="713"/>
      <c r="O82" s="712"/>
      <c r="P82" s="712"/>
      <c r="Q82" s="712"/>
      <c r="R82" s="712"/>
      <c r="S82" s="555" t="s">
        <v>7691</v>
      </c>
    </row>
    <row r="83" spans="1:19" s="543" customFormat="1" ht="36.75" customHeight="1" x14ac:dyDescent="0.2">
      <c r="A83" s="1009"/>
      <c r="B83" s="1014"/>
      <c r="C83" s="1011"/>
      <c r="D83" s="695" t="s">
        <v>4299</v>
      </c>
      <c r="E83" s="1017"/>
      <c r="F83" s="727">
        <v>4000</v>
      </c>
      <c r="G83" s="621" t="s">
        <v>3407</v>
      </c>
      <c r="H83" s="1040"/>
      <c r="I83" s="1037"/>
      <c r="J83" s="732" t="s">
        <v>7998</v>
      </c>
      <c r="K83" s="712"/>
      <c r="L83" s="713"/>
      <c r="M83" s="712"/>
      <c r="N83" s="713"/>
      <c r="O83" s="712"/>
      <c r="P83" s="712"/>
      <c r="Q83" s="712"/>
      <c r="R83" s="712"/>
      <c r="S83" s="555" t="s">
        <v>7691</v>
      </c>
    </row>
    <row r="84" spans="1:19" s="543" customFormat="1" ht="36.75" customHeight="1" x14ac:dyDescent="0.2">
      <c r="A84" s="1008"/>
      <c r="B84" s="1015"/>
      <c r="C84" s="1012"/>
      <c r="D84" s="695" t="s">
        <v>5991</v>
      </c>
      <c r="E84" s="1018"/>
      <c r="F84" s="727">
        <v>300</v>
      </c>
      <c r="G84" s="621" t="s">
        <v>3407</v>
      </c>
      <c r="H84" s="1041"/>
      <c r="I84" s="1038"/>
      <c r="J84" s="732" t="s">
        <v>7999</v>
      </c>
      <c r="K84" s="715" t="s">
        <v>769</v>
      </c>
      <c r="L84" s="716"/>
      <c r="M84" s="715" t="s">
        <v>769</v>
      </c>
      <c r="N84" s="716"/>
      <c r="O84" s="706" t="s">
        <v>769</v>
      </c>
      <c r="P84" s="706"/>
      <c r="Q84" s="706"/>
      <c r="R84" s="717"/>
      <c r="S84" s="714"/>
    </row>
    <row r="85" spans="1:19" s="543" customFormat="1" ht="48" x14ac:dyDescent="0.2">
      <c r="A85" s="697">
        <v>44</v>
      </c>
      <c r="B85" s="678" t="s">
        <v>7847</v>
      </c>
      <c r="C85" s="699" t="s">
        <v>7848</v>
      </c>
      <c r="D85" s="699" t="s">
        <v>7849</v>
      </c>
      <c r="E85" s="667" t="s">
        <v>7839</v>
      </c>
      <c r="F85" s="621">
        <v>3000</v>
      </c>
      <c r="G85" s="621" t="s">
        <v>3407</v>
      </c>
      <c r="H85" s="700">
        <v>43543</v>
      </c>
      <c r="I85" s="701" t="s">
        <v>7846</v>
      </c>
      <c r="J85" s="732" t="s">
        <v>8000</v>
      </c>
      <c r="K85" s="712"/>
      <c r="L85" s="713"/>
      <c r="M85" s="712"/>
      <c r="N85" s="713"/>
      <c r="O85" s="712"/>
      <c r="P85" s="712"/>
      <c r="Q85" s="712"/>
      <c r="R85" s="712"/>
      <c r="S85" s="555" t="s">
        <v>7691</v>
      </c>
    </row>
    <row r="86" spans="1:19" s="543" customFormat="1" ht="45" customHeight="1" x14ac:dyDescent="0.2">
      <c r="A86" s="1007">
        <v>45</v>
      </c>
      <c r="B86" s="1013" t="s">
        <v>7850</v>
      </c>
      <c r="C86" s="1010" t="s">
        <v>7851</v>
      </c>
      <c r="D86" s="699" t="s">
        <v>7802</v>
      </c>
      <c r="E86" s="1016" t="s">
        <v>7852</v>
      </c>
      <c r="F86" s="621">
        <v>1770</v>
      </c>
      <c r="G86" s="621" t="s">
        <v>3407</v>
      </c>
      <c r="H86" s="700">
        <v>43551</v>
      </c>
      <c r="I86" s="701" t="s">
        <v>7853</v>
      </c>
      <c r="J86" s="732" t="s">
        <v>8001</v>
      </c>
      <c r="K86" s="715" t="s">
        <v>769</v>
      </c>
      <c r="L86" s="716"/>
      <c r="M86" s="715" t="s">
        <v>769</v>
      </c>
      <c r="N86" s="716"/>
      <c r="O86" s="706" t="s">
        <v>769</v>
      </c>
      <c r="P86" s="706"/>
      <c r="Q86" s="706"/>
      <c r="R86" s="717"/>
      <c r="S86" s="722"/>
    </row>
    <row r="87" spans="1:19" s="543" customFormat="1" ht="37.5" customHeight="1" x14ac:dyDescent="0.2">
      <c r="A87" s="1008"/>
      <c r="B87" s="1015"/>
      <c r="C87" s="1012"/>
      <c r="D87" s="699" t="s">
        <v>7786</v>
      </c>
      <c r="E87" s="1018"/>
      <c r="F87" s="621">
        <v>11320</v>
      </c>
      <c r="G87" s="624" t="s">
        <v>3407</v>
      </c>
      <c r="H87" s="613">
        <v>43551</v>
      </c>
      <c r="I87" s="701" t="s">
        <v>7854</v>
      </c>
      <c r="J87" s="732" t="s">
        <v>8002</v>
      </c>
      <c r="K87" s="715" t="s">
        <v>769</v>
      </c>
      <c r="L87" s="716"/>
      <c r="M87" s="715" t="s">
        <v>769</v>
      </c>
      <c r="N87" s="716"/>
      <c r="O87" s="706" t="s">
        <v>769</v>
      </c>
      <c r="P87" s="706"/>
      <c r="Q87" s="706"/>
      <c r="R87" s="717"/>
      <c r="S87" s="722"/>
    </row>
    <row r="88" spans="1:19" s="543" customFormat="1" ht="48" customHeight="1" x14ac:dyDescent="0.2">
      <c r="A88" s="690">
        <v>46</v>
      </c>
      <c r="B88" s="749" t="s">
        <v>7855</v>
      </c>
      <c r="C88" s="693" t="s">
        <v>7856</v>
      </c>
      <c r="D88" s="693" t="s">
        <v>8453</v>
      </c>
      <c r="E88" s="693" t="s">
        <v>7857</v>
      </c>
      <c r="F88" s="624">
        <v>1508.75</v>
      </c>
      <c r="G88" s="624" t="s">
        <v>3407</v>
      </c>
      <c r="H88" s="613">
        <v>43530</v>
      </c>
      <c r="I88" s="687" t="s">
        <v>7858</v>
      </c>
      <c r="J88" s="732" t="s">
        <v>8003</v>
      </c>
      <c r="K88" s="712"/>
      <c r="L88" s="713"/>
      <c r="M88" s="712"/>
      <c r="N88" s="713"/>
      <c r="O88" s="712"/>
      <c r="P88" s="712"/>
      <c r="Q88" s="712"/>
      <c r="R88" s="712"/>
      <c r="S88" s="555" t="s">
        <v>7691</v>
      </c>
    </row>
    <row r="89" spans="1:19" s="543" customFormat="1" ht="71.25" customHeight="1" x14ac:dyDescent="0.2">
      <c r="A89" s="690">
        <v>47</v>
      </c>
      <c r="B89" s="749" t="s">
        <v>7859</v>
      </c>
      <c r="C89" s="693" t="s">
        <v>7860</v>
      </c>
      <c r="D89" s="693" t="s">
        <v>7861</v>
      </c>
      <c r="E89" s="693" t="s">
        <v>7862</v>
      </c>
      <c r="F89" s="624">
        <v>10000</v>
      </c>
      <c r="G89" s="624" t="s">
        <v>3407</v>
      </c>
      <c r="H89" s="613">
        <v>43528</v>
      </c>
      <c r="I89" s="687" t="s">
        <v>7863</v>
      </c>
      <c r="J89" s="732" t="s">
        <v>8004</v>
      </c>
      <c r="K89" s="712"/>
      <c r="L89" s="713"/>
      <c r="M89" s="712"/>
      <c r="N89" s="713"/>
      <c r="O89" s="712"/>
      <c r="P89" s="712"/>
      <c r="Q89" s="712"/>
      <c r="R89" s="712"/>
      <c r="S89" s="555" t="s">
        <v>7691</v>
      </c>
    </row>
    <row r="90" spans="1:19" s="543" customFormat="1" ht="60" x14ac:dyDescent="0.2">
      <c r="A90" s="690">
        <v>48</v>
      </c>
      <c r="B90" s="749" t="s">
        <v>8005</v>
      </c>
      <c r="C90" s="693" t="s">
        <v>8006</v>
      </c>
      <c r="D90" s="693" t="s">
        <v>7129</v>
      </c>
      <c r="E90" s="693" t="s">
        <v>8279</v>
      </c>
      <c r="F90" s="624">
        <v>49999.92</v>
      </c>
      <c r="G90" s="621" t="s">
        <v>3407</v>
      </c>
      <c r="H90" s="700">
        <v>43552</v>
      </c>
      <c r="I90" s="701" t="s">
        <v>8007</v>
      </c>
      <c r="J90" s="732" t="s">
        <v>9050</v>
      </c>
      <c r="K90" s="715" t="s">
        <v>769</v>
      </c>
      <c r="L90" s="716"/>
      <c r="M90" s="715" t="s">
        <v>769</v>
      </c>
      <c r="N90" s="716"/>
      <c r="O90" s="706" t="s">
        <v>769</v>
      </c>
      <c r="P90" s="706"/>
      <c r="Q90" s="706"/>
      <c r="R90" s="717"/>
      <c r="S90" s="714"/>
    </row>
    <row r="91" spans="1:19" s="543" customFormat="1" ht="33" customHeight="1" x14ac:dyDescent="0.2">
      <c r="A91" s="1007">
        <v>49</v>
      </c>
      <c r="B91" s="1013" t="s">
        <v>7864</v>
      </c>
      <c r="C91" s="1010" t="s">
        <v>7865</v>
      </c>
      <c r="D91" s="750" t="s">
        <v>7766</v>
      </c>
      <c r="E91" s="1043" t="s">
        <v>7866</v>
      </c>
      <c r="F91" s="751">
        <v>300</v>
      </c>
      <c r="G91" s="621" t="s">
        <v>3407</v>
      </c>
      <c r="H91" s="700">
        <v>43531</v>
      </c>
      <c r="I91" s="687" t="s">
        <v>7765</v>
      </c>
      <c r="J91" s="732" t="s">
        <v>8008</v>
      </c>
      <c r="K91" s="715" t="s">
        <v>769</v>
      </c>
      <c r="L91" s="716"/>
      <c r="M91" s="715" t="s">
        <v>769</v>
      </c>
      <c r="N91" s="716"/>
      <c r="O91" s="706" t="s">
        <v>769</v>
      </c>
      <c r="P91" s="706"/>
      <c r="Q91" s="706"/>
      <c r="R91" s="717"/>
      <c r="S91" s="714"/>
    </row>
    <row r="92" spans="1:19" s="543" customFormat="1" ht="42.75" customHeight="1" x14ac:dyDescent="0.2">
      <c r="A92" s="1009"/>
      <c r="B92" s="1014"/>
      <c r="C92" s="1011"/>
      <c r="D92" s="750" t="s">
        <v>4530</v>
      </c>
      <c r="E92" s="1043"/>
      <c r="F92" s="751">
        <v>500</v>
      </c>
      <c r="G92" s="621" t="s">
        <v>3407</v>
      </c>
      <c r="H92" s="700">
        <v>43531</v>
      </c>
      <c r="I92" s="687" t="s">
        <v>7867</v>
      </c>
      <c r="J92" s="350" t="s">
        <v>8009</v>
      </c>
      <c r="K92" s="715" t="s">
        <v>769</v>
      </c>
      <c r="L92" s="716"/>
      <c r="M92" s="715" t="s">
        <v>769</v>
      </c>
      <c r="N92" s="716"/>
      <c r="O92" s="706"/>
      <c r="P92" s="706"/>
      <c r="Q92" s="706" t="s">
        <v>769</v>
      </c>
      <c r="R92" s="717"/>
      <c r="S92" s="719" t="s">
        <v>9051</v>
      </c>
    </row>
    <row r="93" spans="1:19" s="543" customFormat="1" ht="25.5" x14ac:dyDescent="0.2">
      <c r="A93" s="1008"/>
      <c r="B93" s="1015"/>
      <c r="C93" s="1012"/>
      <c r="D93" s="695" t="s">
        <v>7868</v>
      </c>
      <c r="E93" s="1043"/>
      <c r="F93" s="751">
        <v>314.58999999999997</v>
      </c>
      <c r="G93" s="621" t="s">
        <v>3407</v>
      </c>
      <c r="H93" s="700">
        <v>43531</v>
      </c>
      <c r="I93" s="687" t="s">
        <v>7765</v>
      </c>
      <c r="J93" s="350" t="s">
        <v>8010</v>
      </c>
      <c r="K93" s="715" t="s">
        <v>769</v>
      </c>
      <c r="L93" s="716"/>
      <c r="M93" s="715" t="s">
        <v>769</v>
      </c>
      <c r="N93" s="716"/>
      <c r="O93" s="706" t="s">
        <v>769</v>
      </c>
      <c r="P93" s="706"/>
      <c r="Q93" s="706"/>
      <c r="R93" s="717"/>
      <c r="S93" s="714"/>
    </row>
    <row r="94" spans="1:19" s="543" customFormat="1" ht="36" customHeight="1" x14ac:dyDescent="0.2">
      <c r="A94" s="1042">
        <v>50</v>
      </c>
      <c r="B94" s="1013" t="s">
        <v>8103</v>
      </c>
      <c r="C94" s="1010" t="s">
        <v>8104</v>
      </c>
      <c r="D94" s="693" t="s">
        <v>5989</v>
      </c>
      <c r="E94" s="1044" t="s">
        <v>8105</v>
      </c>
      <c r="F94" s="624">
        <v>1523.85</v>
      </c>
      <c r="G94" s="624" t="s">
        <v>3551</v>
      </c>
      <c r="H94" s="700">
        <v>43584</v>
      </c>
      <c r="I94" s="687" t="s">
        <v>8106</v>
      </c>
      <c r="J94" s="350" t="s">
        <v>9052</v>
      </c>
      <c r="K94" s="712"/>
      <c r="L94" s="713"/>
      <c r="M94" s="712"/>
      <c r="N94" s="713"/>
      <c r="O94" s="712"/>
      <c r="P94" s="712"/>
      <c r="Q94" s="712"/>
      <c r="R94" s="712"/>
      <c r="S94" s="555" t="s">
        <v>7691</v>
      </c>
    </row>
    <row r="95" spans="1:19" s="543" customFormat="1" ht="48" x14ac:dyDescent="0.2">
      <c r="A95" s="1042"/>
      <c r="B95" s="1014"/>
      <c r="C95" s="1011"/>
      <c r="D95" s="693" t="s">
        <v>7203</v>
      </c>
      <c r="E95" s="1044"/>
      <c r="F95" s="624">
        <v>13170</v>
      </c>
      <c r="G95" s="624" t="s">
        <v>3551</v>
      </c>
      <c r="H95" s="700">
        <v>43602</v>
      </c>
      <c r="I95" s="687" t="s">
        <v>7831</v>
      </c>
      <c r="J95" s="350" t="s">
        <v>8107</v>
      </c>
      <c r="K95" s="712"/>
      <c r="L95" s="713"/>
      <c r="M95" s="712"/>
      <c r="N95" s="713"/>
      <c r="O95" s="712"/>
      <c r="P95" s="712"/>
      <c r="Q95" s="712"/>
      <c r="R95" s="712"/>
      <c r="S95" s="555" t="s">
        <v>7691</v>
      </c>
    </row>
    <row r="96" spans="1:19" s="543" customFormat="1" ht="48" x14ac:dyDescent="0.2">
      <c r="A96" s="1042"/>
      <c r="B96" s="1015"/>
      <c r="C96" s="1012"/>
      <c r="D96" s="693" t="s">
        <v>4299</v>
      </c>
      <c r="E96" s="1044"/>
      <c r="F96" s="624">
        <v>13736.15</v>
      </c>
      <c r="G96" s="624" t="s">
        <v>3551</v>
      </c>
      <c r="H96" s="700">
        <v>43602</v>
      </c>
      <c r="I96" s="687" t="s">
        <v>7831</v>
      </c>
      <c r="J96" s="350" t="s">
        <v>8108</v>
      </c>
      <c r="K96" s="712"/>
      <c r="L96" s="713"/>
      <c r="M96" s="712"/>
      <c r="N96" s="713"/>
      <c r="O96" s="712"/>
      <c r="P96" s="712"/>
      <c r="Q96" s="712"/>
      <c r="R96" s="712"/>
      <c r="S96" s="555" t="s">
        <v>7691</v>
      </c>
    </row>
    <row r="97" spans="1:19" s="543" customFormat="1" ht="33" customHeight="1" x14ac:dyDescent="0.2">
      <c r="A97" s="1042">
        <v>51</v>
      </c>
      <c r="B97" s="1013" t="s">
        <v>8011</v>
      </c>
      <c r="C97" s="1016" t="s">
        <v>6263</v>
      </c>
      <c r="D97" s="693" t="s">
        <v>8012</v>
      </c>
      <c r="E97" s="1016" t="s">
        <v>8013</v>
      </c>
      <c r="F97" s="621">
        <v>1073.9000000000001</v>
      </c>
      <c r="G97" s="624" t="s">
        <v>3531</v>
      </c>
      <c r="H97" s="1039">
        <v>43567</v>
      </c>
      <c r="I97" s="1036" t="s">
        <v>8014</v>
      </c>
      <c r="J97" s="350" t="s">
        <v>8292</v>
      </c>
      <c r="K97" s="715" t="s">
        <v>769</v>
      </c>
      <c r="L97" s="716"/>
      <c r="M97" s="715" t="s">
        <v>769</v>
      </c>
      <c r="N97" s="716"/>
      <c r="O97" s="706" t="s">
        <v>769</v>
      </c>
      <c r="P97" s="706"/>
      <c r="Q97" s="706"/>
      <c r="R97" s="717"/>
      <c r="S97" s="714"/>
    </row>
    <row r="98" spans="1:19" s="543" customFormat="1" ht="33" customHeight="1" x14ac:dyDescent="0.2">
      <c r="A98" s="1042"/>
      <c r="B98" s="1014"/>
      <c r="C98" s="1017"/>
      <c r="D98" s="693" t="s">
        <v>4358</v>
      </c>
      <c r="E98" s="1017"/>
      <c r="F98" s="621">
        <v>537.76</v>
      </c>
      <c r="G98" s="624" t="s">
        <v>3531</v>
      </c>
      <c r="H98" s="1040"/>
      <c r="I98" s="1037"/>
      <c r="J98" s="350" t="s">
        <v>8293</v>
      </c>
      <c r="K98" s="715" t="s">
        <v>769</v>
      </c>
      <c r="L98" s="716"/>
      <c r="M98" s="715" t="s">
        <v>769</v>
      </c>
      <c r="N98" s="716"/>
      <c r="O98" s="706" t="s">
        <v>769</v>
      </c>
      <c r="P98" s="706"/>
      <c r="Q98" s="706"/>
      <c r="R98" s="717"/>
      <c r="S98" s="714"/>
    </row>
    <row r="99" spans="1:19" s="543" customFormat="1" ht="33" customHeight="1" x14ac:dyDescent="0.2">
      <c r="A99" s="1042"/>
      <c r="B99" s="1014"/>
      <c r="C99" s="1017"/>
      <c r="D99" s="693" t="s">
        <v>75</v>
      </c>
      <c r="E99" s="1017"/>
      <c r="F99" s="621">
        <v>599.35</v>
      </c>
      <c r="G99" s="624" t="s">
        <v>3531</v>
      </c>
      <c r="H99" s="1040"/>
      <c r="I99" s="1037"/>
      <c r="J99" s="350" t="s">
        <v>8294</v>
      </c>
      <c r="K99" s="715" t="s">
        <v>769</v>
      </c>
      <c r="L99" s="716"/>
      <c r="M99" s="715" t="s">
        <v>769</v>
      </c>
      <c r="N99" s="716"/>
      <c r="O99" s="706" t="s">
        <v>769</v>
      </c>
      <c r="P99" s="706"/>
      <c r="Q99" s="706"/>
      <c r="R99" s="717"/>
      <c r="S99" s="714"/>
    </row>
    <row r="100" spans="1:19" s="543" customFormat="1" ht="33" customHeight="1" x14ac:dyDescent="0.2">
      <c r="A100" s="1042"/>
      <c r="B100" s="1014"/>
      <c r="C100" s="1017"/>
      <c r="D100" s="693" t="s">
        <v>8015</v>
      </c>
      <c r="E100" s="1017"/>
      <c r="F100" s="621">
        <v>749.35</v>
      </c>
      <c r="G100" s="624" t="s">
        <v>3531</v>
      </c>
      <c r="H100" s="1040"/>
      <c r="I100" s="1037"/>
      <c r="J100" s="350" t="s">
        <v>8295</v>
      </c>
      <c r="K100" s="715" t="s">
        <v>769</v>
      </c>
      <c r="L100" s="716"/>
      <c r="M100" s="715" t="s">
        <v>769</v>
      </c>
      <c r="N100" s="716"/>
      <c r="O100" s="706" t="s">
        <v>769</v>
      </c>
      <c r="P100" s="706"/>
      <c r="Q100" s="706"/>
      <c r="R100" s="717"/>
      <c r="S100" s="714"/>
    </row>
    <row r="101" spans="1:19" s="543" customFormat="1" ht="33" customHeight="1" x14ac:dyDescent="0.2">
      <c r="A101" s="1042"/>
      <c r="B101" s="1014"/>
      <c r="C101" s="1017"/>
      <c r="D101" s="693" t="s">
        <v>6083</v>
      </c>
      <c r="E101" s="1017"/>
      <c r="F101" s="621">
        <v>77.5</v>
      </c>
      <c r="G101" s="624" t="s">
        <v>3531</v>
      </c>
      <c r="H101" s="1040"/>
      <c r="I101" s="1037"/>
      <c r="J101" s="350" t="s">
        <v>8296</v>
      </c>
      <c r="K101" s="715" t="s">
        <v>769</v>
      </c>
      <c r="L101" s="716"/>
      <c r="M101" s="715" t="s">
        <v>769</v>
      </c>
      <c r="N101" s="716"/>
      <c r="O101" s="706" t="s">
        <v>769</v>
      </c>
      <c r="P101" s="706"/>
      <c r="Q101" s="706"/>
      <c r="R101" s="717"/>
      <c r="S101" s="714"/>
    </row>
    <row r="102" spans="1:19" s="543" customFormat="1" ht="33" customHeight="1" x14ac:dyDescent="0.2">
      <c r="A102" s="1042"/>
      <c r="B102" s="1014"/>
      <c r="C102" s="1017"/>
      <c r="D102" s="693" t="s">
        <v>3403</v>
      </c>
      <c r="E102" s="1017"/>
      <c r="F102" s="621">
        <v>1681.6</v>
      </c>
      <c r="G102" s="624" t="s">
        <v>3531</v>
      </c>
      <c r="H102" s="1040"/>
      <c r="I102" s="1037"/>
      <c r="J102" s="350" t="s">
        <v>8297</v>
      </c>
      <c r="K102" s="715" t="s">
        <v>769</v>
      </c>
      <c r="L102" s="716"/>
      <c r="M102" s="715" t="s">
        <v>769</v>
      </c>
      <c r="N102" s="716"/>
      <c r="O102" s="706"/>
      <c r="P102" s="706"/>
      <c r="Q102" s="706" t="s">
        <v>769</v>
      </c>
      <c r="R102" s="717"/>
      <c r="S102" s="719" t="s">
        <v>9053</v>
      </c>
    </row>
    <row r="103" spans="1:19" s="543" customFormat="1" ht="33" customHeight="1" x14ac:dyDescent="0.2">
      <c r="A103" s="1042"/>
      <c r="B103" s="1014"/>
      <c r="C103" s="1017"/>
      <c r="D103" s="693" t="s">
        <v>8016</v>
      </c>
      <c r="E103" s="1017"/>
      <c r="F103" s="621">
        <v>61.65</v>
      </c>
      <c r="G103" s="624" t="s">
        <v>3531</v>
      </c>
      <c r="H103" s="1040"/>
      <c r="I103" s="1037"/>
      <c r="J103" s="350" t="s">
        <v>8298</v>
      </c>
      <c r="K103" s="715" t="s">
        <v>769</v>
      </c>
      <c r="L103" s="716"/>
      <c r="M103" s="715" t="s">
        <v>769</v>
      </c>
      <c r="N103" s="716"/>
      <c r="O103" s="706" t="s">
        <v>769</v>
      </c>
      <c r="P103" s="706"/>
      <c r="Q103" s="706"/>
      <c r="R103" s="717"/>
      <c r="S103" s="714"/>
    </row>
    <row r="104" spans="1:19" s="543" customFormat="1" ht="33" customHeight="1" x14ac:dyDescent="0.2">
      <c r="A104" s="1042"/>
      <c r="B104" s="1015"/>
      <c r="C104" s="1018"/>
      <c r="D104" s="693" t="s">
        <v>4352</v>
      </c>
      <c r="E104" s="1018"/>
      <c r="F104" s="621">
        <v>5022.1499999999996</v>
      </c>
      <c r="G104" s="624" t="s">
        <v>3531</v>
      </c>
      <c r="H104" s="1041"/>
      <c r="I104" s="1038"/>
      <c r="J104" s="350" t="s">
        <v>8299</v>
      </c>
      <c r="K104" s="715" t="s">
        <v>769</v>
      </c>
      <c r="L104" s="716"/>
      <c r="M104" s="715" t="s">
        <v>769</v>
      </c>
      <c r="N104" s="716"/>
      <c r="O104" s="706" t="s">
        <v>769</v>
      </c>
      <c r="P104" s="706"/>
      <c r="Q104" s="706"/>
      <c r="R104" s="717"/>
      <c r="S104" s="714"/>
    </row>
    <row r="105" spans="1:19" s="543" customFormat="1" ht="34.5" customHeight="1" x14ac:dyDescent="0.2">
      <c r="A105" s="690">
        <v>52</v>
      </c>
      <c r="B105" s="749" t="s">
        <v>7869</v>
      </c>
      <c r="C105" s="735" t="s">
        <v>7870</v>
      </c>
      <c r="D105" s="693" t="s">
        <v>3448</v>
      </c>
      <c r="E105" s="735" t="s">
        <v>7871</v>
      </c>
      <c r="F105" s="624">
        <v>2797</v>
      </c>
      <c r="G105" s="624" t="s">
        <v>3273</v>
      </c>
      <c r="H105" s="613">
        <v>43521</v>
      </c>
      <c r="I105" s="687" t="s">
        <v>7872</v>
      </c>
      <c r="J105" s="350" t="s">
        <v>8017</v>
      </c>
      <c r="K105" s="715" t="s">
        <v>769</v>
      </c>
      <c r="L105" s="716"/>
      <c r="M105" s="715" t="s">
        <v>769</v>
      </c>
      <c r="N105" s="716"/>
      <c r="O105" s="706"/>
      <c r="P105" s="706"/>
      <c r="Q105" s="706" t="s">
        <v>769</v>
      </c>
      <c r="R105" s="717"/>
      <c r="S105" s="718"/>
    </row>
    <row r="106" spans="1:19" s="543" customFormat="1" ht="36.75" customHeight="1" x14ac:dyDescent="0.2">
      <c r="A106" s="1042">
        <v>53</v>
      </c>
      <c r="B106" s="1013" t="s">
        <v>8018</v>
      </c>
      <c r="C106" s="1016" t="s">
        <v>7535</v>
      </c>
      <c r="D106" s="693" t="s">
        <v>8019</v>
      </c>
      <c r="E106" s="1043" t="s">
        <v>8020</v>
      </c>
      <c r="F106" s="624">
        <v>869.5</v>
      </c>
      <c r="G106" s="624" t="s">
        <v>3531</v>
      </c>
      <c r="H106" s="613">
        <v>43565</v>
      </c>
      <c r="I106" s="687" t="s">
        <v>8021</v>
      </c>
      <c r="J106" s="350" t="s">
        <v>8300</v>
      </c>
      <c r="K106" s="715" t="s">
        <v>769</v>
      </c>
      <c r="L106" s="716"/>
      <c r="M106" s="715" t="s">
        <v>769</v>
      </c>
      <c r="N106" s="716"/>
      <c r="O106" s="706" t="s">
        <v>769</v>
      </c>
      <c r="P106" s="706"/>
      <c r="Q106" s="706"/>
      <c r="R106" s="717"/>
      <c r="S106" s="718"/>
    </row>
    <row r="107" spans="1:19" s="543" customFormat="1" ht="36.75" customHeight="1" x14ac:dyDescent="0.2">
      <c r="A107" s="1042"/>
      <c r="B107" s="1014"/>
      <c r="C107" s="1017"/>
      <c r="D107" s="693" t="s">
        <v>7807</v>
      </c>
      <c r="E107" s="1043"/>
      <c r="F107" s="624">
        <v>230</v>
      </c>
      <c r="G107" s="624" t="s">
        <v>3531</v>
      </c>
      <c r="H107" s="613">
        <v>43565</v>
      </c>
      <c r="I107" s="687" t="s">
        <v>8021</v>
      </c>
      <c r="J107" s="350" t="s">
        <v>8301</v>
      </c>
      <c r="K107" s="715" t="s">
        <v>769</v>
      </c>
      <c r="L107" s="716"/>
      <c r="M107" s="715" t="s">
        <v>769</v>
      </c>
      <c r="N107" s="716"/>
      <c r="O107" s="706" t="s">
        <v>769</v>
      </c>
      <c r="P107" s="706"/>
      <c r="Q107" s="706"/>
      <c r="R107" s="717"/>
      <c r="S107" s="714"/>
    </row>
    <row r="108" spans="1:19" s="543" customFormat="1" ht="36.75" customHeight="1" x14ac:dyDescent="0.2">
      <c r="A108" s="1042"/>
      <c r="B108" s="1014"/>
      <c r="C108" s="1017"/>
      <c r="D108" s="693" t="s">
        <v>5020</v>
      </c>
      <c r="E108" s="1043"/>
      <c r="F108" s="624">
        <v>84</v>
      </c>
      <c r="G108" s="624" t="s">
        <v>3531</v>
      </c>
      <c r="H108" s="613">
        <v>43565</v>
      </c>
      <c r="I108" s="687" t="s">
        <v>8021</v>
      </c>
      <c r="J108" s="350" t="s">
        <v>8302</v>
      </c>
      <c r="K108" s="715" t="s">
        <v>769</v>
      </c>
      <c r="L108" s="716"/>
      <c r="M108" s="715" t="s">
        <v>769</v>
      </c>
      <c r="N108" s="716"/>
      <c r="O108" s="706" t="s">
        <v>769</v>
      </c>
      <c r="P108" s="706"/>
      <c r="Q108" s="706"/>
      <c r="R108" s="717"/>
      <c r="S108" s="714"/>
    </row>
    <row r="109" spans="1:19" s="543" customFormat="1" ht="48" x14ac:dyDescent="0.2">
      <c r="A109" s="1042"/>
      <c r="B109" s="1015"/>
      <c r="C109" s="1018"/>
      <c r="D109" s="693" t="s">
        <v>5024</v>
      </c>
      <c r="E109" s="1043"/>
      <c r="F109" s="624">
        <v>2200</v>
      </c>
      <c r="G109" s="624" t="s">
        <v>3531</v>
      </c>
      <c r="H109" s="613">
        <v>43565</v>
      </c>
      <c r="I109" s="687" t="s">
        <v>8022</v>
      </c>
      <c r="J109" s="350" t="s">
        <v>8303</v>
      </c>
      <c r="K109" s="715"/>
      <c r="L109" s="715" t="s">
        <v>769</v>
      </c>
      <c r="M109" s="715" t="s">
        <v>769</v>
      </c>
      <c r="N109" s="716"/>
      <c r="O109" s="706"/>
      <c r="P109" s="706"/>
      <c r="Q109" s="706" t="s">
        <v>769</v>
      </c>
      <c r="R109" s="717"/>
      <c r="S109" s="714" t="s">
        <v>9054</v>
      </c>
    </row>
    <row r="110" spans="1:19" s="543" customFormat="1" ht="36" x14ac:dyDescent="0.2">
      <c r="A110" s="690">
        <v>54</v>
      </c>
      <c r="B110" s="749" t="s">
        <v>7873</v>
      </c>
      <c r="C110" s="695" t="s">
        <v>7874</v>
      </c>
      <c r="D110" s="693" t="s">
        <v>7875</v>
      </c>
      <c r="E110" s="737" t="s">
        <v>7876</v>
      </c>
      <c r="F110" s="624">
        <v>1761</v>
      </c>
      <c r="G110" s="624" t="s">
        <v>3407</v>
      </c>
      <c r="H110" s="613">
        <v>43537</v>
      </c>
      <c r="I110" s="687" t="s">
        <v>7877</v>
      </c>
      <c r="J110" s="350" t="s">
        <v>8023</v>
      </c>
      <c r="K110" s="715" t="s">
        <v>769</v>
      </c>
      <c r="L110" s="716"/>
      <c r="M110" s="715" t="s">
        <v>769</v>
      </c>
      <c r="N110" s="716"/>
      <c r="O110" s="706" t="s">
        <v>769</v>
      </c>
      <c r="P110" s="706"/>
      <c r="Q110" s="706"/>
      <c r="R110" s="717"/>
      <c r="S110" s="718"/>
    </row>
    <row r="111" spans="1:19" s="543" customFormat="1" ht="48" x14ac:dyDescent="0.2">
      <c r="A111" s="690">
        <v>55</v>
      </c>
      <c r="B111" s="749" t="s">
        <v>7878</v>
      </c>
      <c r="C111" s="693" t="s">
        <v>7006</v>
      </c>
      <c r="D111" s="693" t="s">
        <v>4608</v>
      </c>
      <c r="E111" s="737" t="s">
        <v>7879</v>
      </c>
      <c r="F111" s="624">
        <v>1985</v>
      </c>
      <c r="G111" s="624" t="s">
        <v>3407</v>
      </c>
      <c r="H111" s="613">
        <v>43551</v>
      </c>
      <c r="I111" s="687" t="s">
        <v>7811</v>
      </c>
      <c r="J111" s="350" t="s">
        <v>8024</v>
      </c>
      <c r="K111" s="715" t="s">
        <v>769</v>
      </c>
      <c r="L111" s="716"/>
      <c r="M111" s="715" t="s">
        <v>769</v>
      </c>
      <c r="N111" s="716"/>
      <c r="O111" s="706" t="s">
        <v>769</v>
      </c>
      <c r="P111" s="706"/>
      <c r="Q111" s="706"/>
      <c r="R111" s="717"/>
      <c r="S111" s="718"/>
    </row>
    <row r="112" spans="1:19" s="543" customFormat="1" ht="48" x14ac:dyDescent="0.2">
      <c r="A112" s="690">
        <v>56</v>
      </c>
      <c r="B112" s="749" t="s">
        <v>7880</v>
      </c>
      <c r="C112" s="693" t="s">
        <v>7881</v>
      </c>
      <c r="D112" s="693" t="s">
        <v>7882</v>
      </c>
      <c r="E112" s="693" t="s">
        <v>7883</v>
      </c>
      <c r="F112" s="624">
        <v>1088</v>
      </c>
      <c r="G112" s="624" t="s">
        <v>3407</v>
      </c>
      <c r="H112" s="613">
        <v>43536</v>
      </c>
      <c r="I112" s="687" t="s">
        <v>7840</v>
      </c>
      <c r="J112" s="350" t="s">
        <v>8025</v>
      </c>
      <c r="K112" s="551" t="s">
        <v>769</v>
      </c>
      <c r="L112" s="552"/>
      <c r="M112" s="551" t="s">
        <v>769</v>
      </c>
      <c r="N112" s="552"/>
      <c r="O112" s="553" t="s">
        <v>769</v>
      </c>
      <c r="P112" s="553"/>
      <c r="Q112" s="553" t="s">
        <v>769</v>
      </c>
      <c r="R112" s="553"/>
      <c r="S112" s="555" t="s">
        <v>9055</v>
      </c>
    </row>
    <row r="113" spans="1:19" s="543" customFormat="1" ht="49.5" customHeight="1" x14ac:dyDescent="0.2">
      <c r="A113" s="690">
        <v>57</v>
      </c>
      <c r="B113" s="749" t="s">
        <v>7884</v>
      </c>
      <c r="C113" s="693" t="s">
        <v>7885</v>
      </c>
      <c r="D113" s="693" t="s">
        <v>4169</v>
      </c>
      <c r="E113" s="693" t="s">
        <v>7886</v>
      </c>
      <c r="F113" s="624">
        <v>2965</v>
      </c>
      <c r="G113" s="624" t="s">
        <v>3407</v>
      </c>
      <c r="H113" s="613">
        <v>43552</v>
      </c>
      <c r="I113" s="687" t="s">
        <v>7840</v>
      </c>
      <c r="J113" s="350" t="s">
        <v>8026</v>
      </c>
      <c r="K113" s="551" t="s">
        <v>769</v>
      </c>
      <c r="L113" s="552"/>
      <c r="M113" s="551" t="s">
        <v>769</v>
      </c>
      <c r="N113" s="552"/>
      <c r="O113" s="553" t="s">
        <v>769</v>
      </c>
      <c r="P113" s="553"/>
      <c r="Q113" s="553"/>
      <c r="R113" s="553"/>
      <c r="S113" s="555"/>
    </row>
    <row r="114" spans="1:19" s="543" customFormat="1" ht="36" x14ac:dyDescent="0.2">
      <c r="A114" s="690">
        <v>58</v>
      </c>
      <c r="B114" s="749" t="s">
        <v>7887</v>
      </c>
      <c r="C114" s="693" t="s">
        <v>7888</v>
      </c>
      <c r="D114" s="693" t="s">
        <v>2046</v>
      </c>
      <c r="E114" s="693" t="s">
        <v>7889</v>
      </c>
      <c r="F114" s="624">
        <v>273</v>
      </c>
      <c r="G114" s="624" t="s">
        <v>3407</v>
      </c>
      <c r="H114" s="613">
        <v>43531</v>
      </c>
      <c r="I114" s="687" t="s">
        <v>7890</v>
      </c>
      <c r="J114" s="350" t="s">
        <v>8027</v>
      </c>
      <c r="K114" s="551" t="s">
        <v>769</v>
      </c>
      <c r="L114" s="552"/>
      <c r="M114" s="551" t="s">
        <v>769</v>
      </c>
      <c r="N114" s="552"/>
      <c r="O114" s="553" t="s">
        <v>769</v>
      </c>
      <c r="P114" s="553"/>
      <c r="Q114" s="553"/>
      <c r="R114" s="553"/>
      <c r="S114" s="555"/>
    </row>
    <row r="115" spans="1:19" s="543" customFormat="1" ht="63.75" customHeight="1" x14ac:dyDescent="0.2">
      <c r="A115" s="690">
        <v>59</v>
      </c>
      <c r="B115" s="749" t="s">
        <v>7891</v>
      </c>
      <c r="C115" s="693" t="s">
        <v>7892</v>
      </c>
      <c r="D115" s="693" t="s">
        <v>6371</v>
      </c>
      <c r="E115" s="693" t="s">
        <v>7893</v>
      </c>
      <c r="F115" s="624">
        <v>1200</v>
      </c>
      <c r="G115" s="624" t="s">
        <v>3407</v>
      </c>
      <c r="H115" s="613">
        <v>43552</v>
      </c>
      <c r="I115" s="687" t="s">
        <v>7840</v>
      </c>
      <c r="J115" s="350" t="s">
        <v>8028</v>
      </c>
      <c r="K115" s="551" t="s">
        <v>769</v>
      </c>
      <c r="L115" s="552"/>
      <c r="M115" s="551" t="s">
        <v>769</v>
      </c>
      <c r="N115" s="552"/>
      <c r="O115" s="553"/>
      <c r="P115" s="553"/>
      <c r="Q115" s="553" t="s">
        <v>769</v>
      </c>
      <c r="R115" s="553" t="s">
        <v>769</v>
      </c>
      <c r="S115" s="555" t="s">
        <v>9056</v>
      </c>
    </row>
    <row r="116" spans="1:19" s="543" customFormat="1" ht="36" x14ac:dyDescent="0.2">
      <c r="A116" s="690">
        <v>60</v>
      </c>
      <c r="B116" s="749" t="s">
        <v>7894</v>
      </c>
      <c r="C116" s="693" t="s">
        <v>7895</v>
      </c>
      <c r="D116" s="693" t="s">
        <v>7041</v>
      </c>
      <c r="E116" s="693" t="s">
        <v>7896</v>
      </c>
      <c r="F116" s="624">
        <v>2788.9</v>
      </c>
      <c r="G116" s="624" t="s">
        <v>3407</v>
      </c>
      <c r="H116" s="613">
        <v>43543</v>
      </c>
      <c r="I116" s="687" t="s">
        <v>7897</v>
      </c>
      <c r="J116" s="350" t="s">
        <v>8029</v>
      </c>
      <c r="K116" s="551" t="s">
        <v>769</v>
      </c>
      <c r="L116" s="552"/>
      <c r="M116" s="551" t="s">
        <v>769</v>
      </c>
      <c r="N116" s="552"/>
      <c r="O116" s="553" t="s">
        <v>769</v>
      </c>
      <c r="P116" s="553"/>
      <c r="Q116" s="553"/>
      <c r="R116" s="553"/>
      <c r="S116" s="555"/>
    </row>
    <row r="117" spans="1:19" s="543" customFormat="1" ht="60" customHeight="1" x14ac:dyDescent="0.2">
      <c r="A117" s="626">
        <v>61</v>
      </c>
      <c r="B117" s="678" t="s">
        <v>8110</v>
      </c>
      <c r="C117" s="699" t="s">
        <v>8109</v>
      </c>
      <c r="D117" s="699" t="s">
        <v>9057</v>
      </c>
      <c r="E117" s="699" t="s">
        <v>9058</v>
      </c>
      <c r="F117" s="621" t="s">
        <v>3238</v>
      </c>
      <c r="G117" s="621" t="s">
        <v>3551</v>
      </c>
      <c r="H117" s="700">
        <v>43585</v>
      </c>
      <c r="I117" s="738" t="s">
        <v>5031</v>
      </c>
      <c r="J117" s="739" t="s">
        <v>5031</v>
      </c>
      <c r="K117" s="723" t="s">
        <v>6763</v>
      </c>
      <c r="L117" s="723" t="s">
        <v>6763</v>
      </c>
      <c r="M117" s="723" t="s">
        <v>6763</v>
      </c>
      <c r="N117" s="723" t="s">
        <v>6763</v>
      </c>
      <c r="O117" s="723" t="s">
        <v>6763</v>
      </c>
      <c r="P117" s="723" t="s">
        <v>6763</v>
      </c>
      <c r="Q117" s="723" t="s">
        <v>6763</v>
      </c>
      <c r="R117" s="723" t="s">
        <v>6763</v>
      </c>
      <c r="S117" s="714" t="s">
        <v>6217</v>
      </c>
    </row>
    <row r="118" spans="1:19" s="543" customFormat="1" ht="69.75" customHeight="1" x14ac:dyDescent="0.2">
      <c r="A118" s="626">
        <v>62</v>
      </c>
      <c r="B118" s="748" t="s">
        <v>7898</v>
      </c>
      <c r="C118" s="695" t="s">
        <v>9059</v>
      </c>
      <c r="D118" s="695" t="s">
        <v>7899</v>
      </c>
      <c r="E118" s="694" t="s">
        <v>7900</v>
      </c>
      <c r="F118" s="734">
        <v>2300</v>
      </c>
      <c r="G118" s="734" t="s">
        <v>3407</v>
      </c>
      <c r="H118" s="736">
        <v>43539</v>
      </c>
      <c r="I118" s="688" t="s">
        <v>7901</v>
      </c>
      <c r="J118" s="740" t="s">
        <v>8030</v>
      </c>
      <c r="K118" s="715" t="s">
        <v>769</v>
      </c>
      <c r="L118" s="716"/>
      <c r="M118" s="715" t="s">
        <v>769</v>
      </c>
      <c r="N118" s="716"/>
      <c r="O118" s="706"/>
      <c r="P118" s="706"/>
      <c r="Q118" s="706" t="s">
        <v>769</v>
      </c>
      <c r="R118" s="717"/>
      <c r="S118" s="714"/>
    </row>
    <row r="119" spans="1:19" s="543" customFormat="1" ht="36" x14ac:dyDescent="0.2">
      <c r="A119" s="626">
        <v>63</v>
      </c>
      <c r="B119" s="1013" t="s">
        <v>8031</v>
      </c>
      <c r="C119" s="1010" t="s">
        <v>8032</v>
      </c>
      <c r="D119" s="693" t="s">
        <v>7807</v>
      </c>
      <c r="E119" s="1016" t="s">
        <v>8033</v>
      </c>
      <c r="F119" s="752">
        <v>299</v>
      </c>
      <c r="G119" s="696" t="s">
        <v>3531</v>
      </c>
      <c r="H119" s="613">
        <v>43584</v>
      </c>
      <c r="I119" s="696" t="s">
        <v>8034</v>
      </c>
      <c r="J119" s="732" t="s">
        <v>8035</v>
      </c>
      <c r="K119" s="715" t="s">
        <v>769</v>
      </c>
      <c r="L119" s="716"/>
      <c r="M119" s="715" t="s">
        <v>769</v>
      </c>
      <c r="N119" s="716"/>
      <c r="O119" s="706" t="s">
        <v>769</v>
      </c>
      <c r="P119" s="706"/>
      <c r="Q119" s="706"/>
      <c r="R119" s="717"/>
      <c r="S119" s="714"/>
    </row>
    <row r="120" spans="1:19" s="543" customFormat="1" ht="64.5" customHeight="1" x14ac:dyDescent="0.2">
      <c r="A120" s="626">
        <v>64</v>
      </c>
      <c r="B120" s="1015"/>
      <c r="C120" s="1012"/>
      <c r="D120" s="693" t="s">
        <v>7908</v>
      </c>
      <c r="E120" s="1018"/>
      <c r="F120" s="752">
        <v>464.85</v>
      </c>
      <c r="G120" s="696" t="s">
        <v>3531</v>
      </c>
      <c r="H120" s="613">
        <v>43584</v>
      </c>
      <c r="I120" s="696" t="s">
        <v>8036</v>
      </c>
      <c r="J120" s="740" t="s">
        <v>8037</v>
      </c>
      <c r="K120" s="715" t="s">
        <v>769</v>
      </c>
      <c r="L120" s="716"/>
      <c r="M120" s="715" t="s">
        <v>769</v>
      </c>
      <c r="N120" s="716"/>
      <c r="O120" s="706" t="s">
        <v>769</v>
      </c>
      <c r="P120" s="706"/>
      <c r="Q120" s="706"/>
      <c r="R120" s="717"/>
      <c r="S120" s="714"/>
    </row>
    <row r="121" spans="1:19" s="543" customFormat="1" ht="36" x14ac:dyDescent="0.2">
      <c r="A121" s="626">
        <v>65</v>
      </c>
      <c r="B121" s="749" t="s">
        <v>7902</v>
      </c>
      <c r="C121" s="695" t="s">
        <v>7903</v>
      </c>
      <c r="D121" s="693" t="s">
        <v>7807</v>
      </c>
      <c r="E121" s="693" t="s">
        <v>7904</v>
      </c>
      <c r="F121" s="727">
        <v>478</v>
      </c>
      <c r="G121" s="696" t="s">
        <v>3407</v>
      </c>
      <c r="H121" s="613">
        <v>43544</v>
      </c>
      <c r="I121" s="693" t="s">
        <v>7905</v>
      </c>
      <c r="J121" s="741" t="s">
        <v>8038</v>
      </c>
      <c r="K121" s="715" t="s">
        <v>769</v>
      </c>
      <c r="L121" s="716"/>
      <c r="M121" s="715" t="s">
        <v>769</v>
      </c>
      <c r="N121" s="716"/>
      <c r="O121" s="706" t="s">
        <v>769</v>
      </c>
      <c r="P121" s="706"/>
      <c r="Q121" s="706"/>
      <c r="R121" s="717"/>
      <c r="S121" s="718"/>
    </row>
    <row r="122" spans="1:19" s="543" customFormat="1" ht="65.25" customHeight="1" x14ac:dyDescent="0.2">
      <c r="A122" s="690">
        <v>66</v>
      </c>
      <c r="B122" s="749" t="s">
        <v>8039</v>
      </c>
      <c r="C122" s="699" t="s">
        <v>8040</v>
      </c>
      <c r="D122" s="693" t="s">
        <v>7627</v>
      </c>
      <c r="E122" s="693" t="s">
        <v>8041</v>
      </c>
      <c r="F122" s="624">
        <v>32281.75</v>
      </c>
      <c r="G122" s="624" t="s">
        <v>3531</v>
      </c>
      <c r="H122" s="613">
        <v>43579</v>
      </c>
      <c r="I122" s="687" t="s">
        <v>8042</v>
      </c>
      <c r="J122" s="350" t="s">
        <v>8043</v>
      </c>
      <c r="K122" s="712"/>
      <c r="L122" s="713"/>
      <c r="M122" s="712"/>
      <c r="N122" s="713"/>
      <c r="O122" s="712"/>
      <c r="P122" s="712"/>
      <c r="Q122" s="712"/>
      <c r="R122" s="712"/>
      <c r="S122" s="555" t="s">
        <v>7691</v>
      </c>
    </row>
    <row r="123" spans="1:19" s="543" customFormat="1" ht="41.25" customHeight="1" x14ac:dyDescent="0.2">
      <c r="A123" s="1007">
        <v>67</v>
      </c>
      <c r="B123" s="1013" t="s">
        <v>8044</v>
      </c>
      <c r="C123" s="1010" t="s">
        <v>8045</v>
      </c>
      <c r="D123" s="693" t="s">
        <v>8046</v>
      </c>
      <c r="E123" s="1043" t="s">
        <v>8047</v>
      </c>
      <c r="F123" s="624">
        <v>588.95000000000005</v>
      </c>
      <c r="G123" s="624" t="s">
        <v>3531</v>
      </c>
      <c r="H123" s="613">
        <v>43468</v>
      </c>
      <c r="I123" s="687" t="s">
        <v>8048</v>
      </c>
      <c r="J123" s="350" t="s">
        <v>8304</v>
      </c>
      <c r="K123" s="715" t="s">
        <v>769</v>
      </c>
      <c r="L123" s="715"/>
      <c r="M123" s="715" t="s">
        <v>769</v>
      </c>
      <c r="N123" s="716"/>
      <c r="O123" s="706"/>
      <c r="P123" s="706"/>
      <c r="Q123" s="706" t="s">
        <v>769</v>
      </c>
      <c r="R123" s="717"/>
      <c r="S123" s="714"/>
    </row>
    <row r="124" spans="1:19" s="543" customFormat="1" ht="38.25" customHeight="1" x14ac:dyDescent="0.2">
      <c r="A124" s="1009"/>
      <c r="B124" s="1014"/>
      <c r="C124" s="1011"/>
      <c r="D124" s="693" t="s">
        <v>7114</v>
      </c>
      <c r="E124" s="1043"/>
      <c r="F124" s="624">
        <v>595</v>
      </c>
      <c r="G124" s="624" t="s">
        <v>3531</v>
      </c>
      <c r="H124" s="613">
        <v>43566</v>
      </c>
      <c r="I124" s="687" t="s">
        <v>8048</v>
      </c>
      <c r="J124" s="350" t="s">
        <v>8305</v>
      </c>
      <c r="K124" s="715" t="s">
        <v>769</v>
      </c>
      <c r="L124" s="715"/>
      <c r="M124" s="715" t="s">
        <v>769</v>
      </c>
      <c r="N124" s="716"/>
      <c r="O124" s="706" t="s">
        <v>769</v>
      </c>
      <c r="P124" s="706"/>
      <c r="Q124" s="706"/>
      <c r="R124" s="717"/>
      <c r="S124" s="714"/>
    </row>
    <row r="125" spans="1:19" s="543" customFormat="1" ht="35.25" customHeight="1" x14ac:dyDescent="0.2">
      <c r="A125" s="1009"/>
      <c r="B125" s="1014"/>
      <c r="C125" s="1011"/>
      <c r="D125" s="693" t="s">
        <v>4002</v>
      </c>
      <c r="E125" s="1043"/>
      <c r="F125" s="624">
        <v>1200</v>
      </c>
      <c r="G125" s="624" t="s">
        <v>3531</v>
      </c>
      <c r="H125" s="613">
        <v>43566</v>
      </c>
      <c r="I125" s="687" t="s">
        <v>6506</v>
      </c>
      <c r="J125" s="350" t="s">
        <v>9060</v>
      </c>
      <c r="K125" s="715" t="s">
        <v>769</v>
      </c>
      <c r="L125" s="715"/>
      <c r="M125" s="715" t="s">
        <v>769</v>
      </c>
      <c r="N125" s="716"/>
      <c r="O125" s="706" t="s">
        <v>769</v>
      </c>
      <c r="P125" s="706"/>
      <c r="Q125" s="706"/>
      <c r="R125" s="717"/>
      <c r="S125" s="714"/>
    </row>
    <row r="126" spans="1:19" s="543" customFormat="1" ht="42" customHeight="1" x14ac:dyDescent="0.2">
      <c r="A126" s="1009"/>
      <c r="B126" s="1015"/>
      <c r="C126" s="1012"/>
      <c r="D126" s="693" t="s">
        <v>4285</v>
      </c>
      <c r="E126" s="1043"/>
      <c r="F126" s="624">
        <v>522</v>
      </c>
      <c r="G126" s="624" t="s">
        <v>3531</v>
      </c>
      <c r="H126" s="613">
        <v>43566</v>
      </c>
      <c r="I126" s="687" t="s">
        <v>8048</v>
      </c>
      <c r="J126" s="350" t="s">
        <v>9061</v>
      </c>
      <c r="K126" s="715" t="s">
        <v>769</v>
      </c>
      <c r="L126" s="715"/>
      <c r="M126" s="715" t="s">
        <v>769</v>
      </c>
      <c r="N126" s="716"/>
      <c r="O126" s="706" t="s">
        <v>769</v>
      </c>
      <c r="P126" s="706"/>
      <c r="Q126" s="706"/>
      <c r="R126" s="717"/>
      <c r="S126" s="714"/>
    </row>
    <row r="127" spans="1:19" s="543" customFormat="1" ht="39" customHeight="1" x14ac:dyDescent="0.2">
      <c r="A127" s="692">
        <v>68</v>
      </c>
      <c r="B127" s="749" t="s">
        <v>7906</v>
      </c>
      <c r="C127" s="667" t="s">
        <v>7907</v>
      </c>
      <c r="D127" s="699" t="s">
        <v>7908</v>
      </c>
      <c r="E127" s="742" t="s">
        <v>7909</v>
      </c>
      <c r="F127" s="621">
        <v>1440</v>
      </c>
      <c r="G127" s="624" t="s">
        <v>3407</v>
      </c>
      <c r="H127" s="613">
        <v>43544</v>
      </c>
      <c r="I127" s="693" t="s">
        <v>7905</v>
      </c>
      <c r="J127" s="350" t="s">
        <v>8306</v>
      </c>
      <c r="K127" s="715" t="s">
        <v>769</v>
      </c>
      <c r="L127" s="716"/>
      <c r="M127" s="715" t="s">
        <v>769</v>
      </c>
      <c r="N127" s="716"/>
      <c r="O127" s="706" t="s">
        <v>769</v>
      </c>
      <c r="P127" s="706"/>
      <c r="Q127" s="706"/>
      <c r="R127" s="717"/>
      <c r="S127" s="718"/>
    </row>
    <row r="128" spans="1:19" s="543" customFormat="1" ht="25.5" customHeight="1" x14ac:dyDescent="0.2">
      <c r="A128" s="1007">
        <v>69</v>
      </c>
      <c r="B128" s="1013" t="s">
        <v>7910</v>
      </c>
      <c r="C128" s="1010" t="s">
        <v>7911</v>
      </c>
      <c r="D128" s="695" t="s">
        <v>7912</v>
      </c>
      <c r="E128" s="1045" t="s">
        <v>7913</v>
      </c>
      <c r="F128" s="727">
        <v>664.5</v>
      </c>
      <c r="G128" s="624" t="s">
        <v>3407</v>
      </c>
      <c r="H128" s="613">
        <v>43546</v>
      </c>
      <c r="I128" s="687" t="s">
        <v>7914</v>
      </c>
      <c r="J128" s="350" t="s">
        <v>8049</v>
      </c>
      <c r="K128" s="715" t="s">
        <v>769</v>
      </c>
      <c r="L128" s="716"/>
      <c r="M128" s="715" t="s">
        <v>769</v>
      </c>
      <c r="N128" s="716"/>
      <c r="O128" s="706" t="s">
        <v>769</v>
      </c>
      <c r="P128" s="706"/>
      <c r="Q128" s="706"/>
      <c r="R128" s="717"/>
      <c r="S128" s="718"/>
    </row>
    <row r="129" spans="1:19" s="543" customFormat="1" ht="25.5" x14ac:dyDescent="0.2">
      <c r="A129" s="1009"/>
      <c r="B129" s="1014"/>
      <c r="C129" s="1011"/>
      <c r="D129" s="695" t="s">
        <v>1676</v>
      </c>
      <c r="E129" s="1046"/>
      <c r="F129" s="727">
        <v>759.3</v>
      </c>
      <c r="G129" s="624" t="s">
        <v>3407</v>
      </c>
      <c r="H129" s="613">
        <v>43546</v>
      </c>
      <c r="I129" s="687" t="s">
        <v>7914</v>
      </c>
      <c r="J129" s="350" t="s">
        <v>8050</v>
      </c>
      <c r="K129" s="715" t="s">
        <v>769</v>
      </c>
      <c r="L129" s="716"/>
      <c r="M129" s="715" t="s">
        <v>769</v>
      </c>
      <c r="N129" s="716"/>
      <c r="O129" s="706" t="s">
        <v>769</v>
      </c>
      <c r="P129" s="706"/>
      <c r="Q129" s="706"/>
      <c r="R129" s="717"/>
      <c r="S129" s="718"/>
    </row>
    <row r="130" spans="1:19" s="543" customFormat="1" ht="25.5" x14ac:dyDescent="0.2">
      <c r="A130" s="1009"/>
      <c r="B130" s="1014"/>
      <c r="C130" s="1011"/>
      <c r="D130" s="695" t="s">
        <v>7915</v>
      </c>
      <c r="E130" s="1046"/>
      <c r="F130" s="727">
        <v>664.5</v>
      </c>
      <c r="G130" s="624" t="s">
        <v>3407</v>
      </c>
      <c r="H130" s="613">
        <v>43546</v>
      </c>
      <c r="I130" s="687" t="s">
        <v>7914</v>
      </c>
      <c r="J130" s="350" t="s">
        <v>8051</v>
      </c>
      <c r="K130" s="715" t="s">
        <v>769</v>
      </c>
      <c r="L130" s="716"/>
      <c r="M130" s="715" t="s">
        <v>769</v>
      </c>
      <c r="N130" s="716"/>
      <c r="O130" s="706" t="s">
        <v>769</v>
      </c>
      <c r="P130" s="706"/>
      <c r="Q130" s="706"/>
      <c r="R130" s="717"/>
      <c r="S130" s="718"/>
    </row>
    <row r="131" spans="1:19" s="543" customFormat="1" ht="25.5" x14ac:dyDescent="0.2">
      <c r="A131" s="1009"/>
      <c r="B131" s="1014"/>
      <c r="C131" s="1011"/>
      <c r="D131" s="695" t="s">
        <v>475</v>
      </c>
      <c r="E131" s="1046"/>
      <c r="F131" s="727">
        <v>339</v>
      </c>
      <c r="G131" s="624" t="s">
        <v>3407</v>
      </c>
      <c r="H131" s="613">
        <v>43546</v>
      </c>
      <c r="I131" s="687" t="s">
        <v>7914</v>
      </c>
      <c r="J131" s="350" t="s">
        <v>8052</v>
      </c>
      <c r="K131" s="715" t="s">
        <v>769</v>
      </c>
      <c r="L131" s="716"/>
      <c r="M131" s="715" t="s">
        <v>769</v>
      </c>
      <c r="N131" s="716"/>
      <c r="O131" s="706" t="s">
        <v>769</v>
      </c>
      <c r="P131" s="706"/>
      <c r="Q131" s="706"/>
      <c r="R131" s="717"/>
      <c r="S131" s="718"/>
    </row>
    <row r="132" spans="1:19" s="543" customFormat="1" ht="25.5" x14ac:dyDescent="0.2">
      <c r="A132" s="1008"/>
      <c r="B132" s="1015"/>
      <c r="C132" s="1012"/>
      <c r="D132" s="695" t="s">
        <v>7916</v>
      </c>
      <c r="E132" s="1047"/>
      <c r="F132" s="727">
        <v>560.1</v>
      </c>
      <c r="G132" s="624" t="s">
        <v>3407</v>
      </c>
      <c r="H132" s="613">
        <v>43546</v>
      </c>
      <c r="I132" s="687" t="s">
        <v>7914</v>
      </c>
      <c r="J132" s="350" t="s">
        <v>8053</v>
      </c>
      <c r="K132" s="715" t="s">
        <v>769</v>
      </c>
      <c r="L132" s="716"/>
      <c r="M132" s="715" t="s">
        <v>769</v>
      </c>
      <c r="N132" s="716"/>
      <c r="O132" s="706" t="s">
        <v>769</v>
      </c>
      <c r="P132" s="706"/>
      <c r="Q132" s="706"/>
      <c r="R132" s="717"/>
      <c r="S132" s="714"/>
    </row>
    <row r="133" spans="1:19" s="543" customFormat="1" ht="57.75" customHeight="1" x14ac:dyDescent="0.2">
      <c r="A133" s="1007">
        <v>70</v>
      </c>
      <c r="B133" s="1013" t="s">
        <v>7917</v>
      </c>
      <c r="C133" s="1010" t="s">
        <v>7918</v>
      </c>
      <c r="D133" s="695" t="s">
        <v>3255</v>
      </c>
      <c r="E133" s="1045" t="s">
        <v>7919</v>
      </c>
      <c r="F133" s="727">
        <v>664.44</v>
      </c>
      <c r="G133" s="624" t="s">
        <v>3407</v>
      </c>
      <c r="H133" s="613">
        <v>43546</v>
      </c>
      <c r="I133" s="687" t="s">
        <v>7920</v>
      </c>
      <c r="J133" s="350" t="s">
        <v>8054</v>
      </c>
      <c r="K133" s="715" t="s">
        <v>769</v>
      </c>
      <c r="L133" s="716"/>
      <c r="M133" s="715" t="s">
        <v>769</v>
      </c>
      <c r="N133" s="716"/>
      <c r="O133" s="706" t="s">
        <v>769</v>
      </c>
      <c r="P133" s="706"/>
      <c r="Q133" s="706"/>
      <c r="R133" s="717"/>
      <c r="S133" s="714"/>
    </row>
    <row r="134" spans="1:19" s="543" customFormat="1" ht="41.25" customHeight="1" x14ac:dyDescent="0.2">
      <c r="A134" s="1008"/>
      <c r="B134" s="1015"/>
      <c r="C134" s="1012"/>
      <c r="D134" s="695" t="s">
        <v>7921</v>
      </c>
      <c r="E134" s="1060"/>
      <c r="F134" s="727">
        <v>569.52</v>
      </c>
      <c r="G134" s="624" t="s">
        <v>3407</v>
      </c>
      <c r="H134" s="613">
        <v>43546</v>
      </c>
      <c r="I134" s="687" t="s">
        <v>7922</v>
      </c>
      <c r="J134" s="350" t="s">
        <v>8055</v>
      </c>
      <c r="K134" s="715" t="s">
        <v>769</v>
      </c>
      <c r="L134" s="716"/>
      <c r="M134" s="715" t="s">
        <v>769</v>
      </c>
      <c r="N134" s="716"/>
      <c r="O134" s="706" t="s">
        <v>769</v>
      </c>
      <c r="P134" s="706"/>
      <c r="Q134" s="706"/>
      <c r="R134" s="717"/>
      <c r="S134" s="714"/>
    </row>
    <row r="135" spans="1:19" s="543" customFormat="1" ht="33" customHeight="1" x14ac:dyDescent="0.2">
      <c r="A135" s="690">
        <v>71</v>
      </c>
      <c r="B135" s="678" t="s">
        <v>8056</v>
      </c>
      <c r="C135" s="667" t="s">
        <v>8057</v>
      </c>
      <c r="D135" s="699" t="s">
        <v>3268</v>
      </c>
      <c r="E135" s="667" t="s">
        <v>8058</v>
      </c>
      <c r="F135" s="621">
        <v>2631</v>
      </c>
      <c r="G135" s="621" t="s">
        <v>3531</v>
      </c>
      <c r="H135" s="700">
        <v>43566</v>
      </c>
      <c r="I135" s="701" t="s">
        <v>8059</v>
      </c>
      <c r="J135" s="732" t="s">
        <v>9062</v>
      </c>
      <c r="K135" s="712"/>
      <c r="L135" s="713"/>
      <c r="M135" s="712"/>
      <c r="N135" s="713"/>
      <c r="O135" s="712"/>
      <c r="P135" s="712"/>
      <c r="Q135" s="712"/>
      <c r="R135" s="712"/>
      <c r="S135" s="555" t="s">
        <v>7691</v>
      </c>
    </row>
    <row r="136" spans="1:19" s="543" customFormat="1" ht="36" x14ac:dyDescent="0.2">
      <c r="A136" s="691">
        <v>72</v>
      </c>
      <c r="B136" s="753" t="s">
        <v>7923</v>
      </c>
      <c r="C136" s="699" t="s">
        <v>7924</v>
      </c>
      <c r="D136" s="695" t="s">
        <v>3448</v>
      </c>
      <c r="E136" s="742" t="s">
        <v>7925</v>
      </c>
      <c r="F136" s="727">
        <v>2350</v>
      </c>
      <c r="G136" s="727" t="s">
        <v>3407</v>
      </c>
      <c r="H136" s="728">
        <v>43546</v>
      </c>
      <c r="I136" s="689" t="s">
        <v>7926</v>
      </c>
      <c r="J136" s="350" t="s">
        <v>8060</v>
      </c>
      <c r="K136" s="551" t="s">
        <v>769</v>
      </c>
      <c r="L136" s="552"/>
      <c r="M136" s="551" t="s">
        <v>769</v>
      </c>
      <c r="N136" s="552"/>
      <c r="O136" s="553"/>
      <c r="P136" s="553"/>
      <c r="Q136" s="553" t="s">
        <v>769</v>
      </c>
      <c r="R136" s="553"/>
      <c r="S136" s="555"/>
    </row>
    <row r="137" spans="1:19" s="543" customFormat="1" ht="36" x14ac:dyDescent="0.2">
      <c r="A137" s="692">
        <v>73</v>
      </c>
      <c r="B137" s="612" t="s">
        <v>7927</v>
      </c>
      <c r="C137" s="699" t="s">
        <v>7924</v>
      </c>
      <c r="D137" s="699" t="s">
        <v>3448</v>
      </c>
      <c r="E137" s="735" t="s">
        <v>7925</v>
      </c>
      <c r="F137" s="621">
        <v>4200</v>
      </c>
      <c r="G137" s="624" t="s">
        <v>3407</v>
      </c>
      <c r="H137" s="700">
        <v>43546</v>
      </c>
      <c r="I137" s="687" t="s">
        <v>7928</v>
      </c>
      <c r="J137" s="350" t="s">
        <v>8061</v>
      </c>
      <c r="K137" s="551" t="s">
        <v>769</v>
      </c>
      <c r="L137" s="552"/>
      <c r="M137" s="551" t="s">
        <v>769</v>
      </c>
      <c r="N137" s="552"/>
      <c r="O137" s="553"/>
      <c r="P137" s="553"/>
      <c r="Q137" s="553" t="s">
        <v>769</v>
      </c>
      <c r="R137" s="553"/>
      <c r="S137" s="555"/>
    </row>
    <row r="138" spans="1:19" s="543" customFormat="1" ht="48" x14ac:dyDescent="0.2">
      <c r="A138" s="690">
        <v>74</v>
      </c>
      <c r="B138" s="749" t="s">
        <v>8062</v>
      </c>
      <c r="C138" s="693" t="s">
        <v>8063</v>
      </c>
      <c r="D138" s="693" t="s">
        <v>6371</v>
      </c>
      <c r="E138" s="693" t="s">
        <v>8064</v>
      </c>
      <c r="F138" s="624">
        <v>1400</v>
      </c>
      <c r="G138" s="624" t="s">
        <v>3531</v>
      </c>
      <c r="H138" s="613">
        <v>43564</v>
      </c>
      <c r="I138" s="687" t="s">
        <v>8065</v>
      </c>
      <c r="J138" s="350" t="s">
        <v>9063</v>
      </c>
      <c r="K138" s="551" t="s">
        <v>769</v>
      </c>
      <c r="L138" s="552"/>
      <c r="M138" s="551" t="s">
        <v>769</v>
      </c>
      <c r="N138" s="552"/>
      <c r="O138" s="553"/>
      <c r="P138" s="553"/>
      <c r="Q138" s="553" t="s">
        <v>769</v>
      </c>
      <c r="R138" s="553" t="s">
        <v>769</v>
      </c>
      <c r="S138" s="555" t="s">
        <v>9064</v>
      </c>
    </row>
    <row r="139" spans="1:19" s="543" customFormat="1" ht="48" x14ac:dyDescent="0.2">
      <c r="A139" s="690">
        <v>75</v>
      </c>
      <c r="B139" s="749" t="s">
        <v>8111</v>
      </c>
      <c r="C139" s="667" t="s">
        <v>8112</v>
      </c>
      <c r="D139" s="699" t="s">
        <v>8113</v>
      </c>
      <c r="E139" s="699" t="s">
        <v>8114</v>
      </c>
      <c r="F139" s="621">
        <v>15157</v>
      </c>
      <c r="G139" s="624" t="s">
        <v>3551</v>
      </c>
      <c r="H139" s="613">
        <v>43588</v>
      </c>
      <c r="I139" s="687" t="s">
        <v>8065</v>
      </c>
      <c r="J139" s="350" t="s">
        <v>8115</v>
      </c>
      <c r="K139" s="712"/>
      <c r="L139" s="713"/>
      <c r="M139" s="712"/>
      <c r="N139" s="713"/>
      <c r="O139" s="712"/>
      <c r="P139" s="712"/>
      <c r="Q139" s="712"/>
      <c r="R139" s="712"/>
      <c r="S139" s="555" t="s">
        <v>7691</v>
      </c>
    </row>
    <row r="140" spans="1:19" s="543" customFormat="1" ht="36" x14ac:dyDescent="0.2">
      <c r="A140" s="691">
        <v>76</v>
      </c>
      <c r="B140" s="749" t="s">
        <v>7929</v>
      </c>
      <c r="C140" s="743" t="s">
        <v>7930</v>
      </c>
      <c r="D140" s="694" t="s">
        <v>7931</v>
      </c>
      <c r="E140" s="694" t="s">
        <v>7932</v>
      </c>
      <c r="F140" s="734">
        <v>164.64</v>
      </c>
      <c r="G140" s="624" t="s">
        <v>3407</v>
      </c>
      <c r="H140" s="613">
        <v>43552</v>
      </c>
      <c r="I140" s="687" t="s">
        <v>7933</v>
      </c>
      <c r="J140" s="350" t="s">
        <v>8066</v>
      </c>
      <c r="K140" s="715" t="s">
        <v>769</v>
      </c>
      <c r="L140" s="716"/>
      <c r="M140" s="715" t="s">
        <v>769</v>
      </c>
      <c r="N140" s="716"/>
      <c r="O140" s="706" t="s">
        <v>769</v>
      </c>
      <c r="P140" s="706"/>
      <c r="Q140" s="706"/>
      <c r="R140" s="717"/>
      <c r="S140" s="718"/>
    </row>
    <row r="141" spans="1:19" s="543" customFormat="1" ht="43.5" customHeight="1" x14ac:dyDescent="0.2">
      <c r="A141" s="1007">
        <v>77</v>
      </c>
      <c r="B141" s="1013" t="s">
        <v>8067</v>
      </c>
      <c r="C141" s="1010" t="s">
        <v>8068</v>
      </c>
      <c r="D141" s="693" t="s">
        <v>3413</v>
      </c>
      <c r="E141" s="1045" t="s">
        <v>8069</v>
      </c>
      <c r="F141" s="624">
        <v>2352.85</v>
      </c>
      <c r="G141" s="624" t="s">
        <v>3531</v>
      </c>
      <c r="H141" s="613">
        <v>43566</v>
      </c>
      <c r="I141" s="687" t="s">
        <v>8070</v>
      </c>
      <c r="J141" s="350" t="s">
        <v>8307</v>
      </c>
      <c r="K141" s="715" t="s">
        <v>769</v>
      </c>
      <c r="L141" s="716"/>
      <c r="M141" s="715" t="s">
        <v>769</v>
      </c>
      <c r="N141" s="716"/>
      <c r="O141" s="706"/>
      <c r="P141" s="706"/>
      <c r="Q141" s="706" t="s">
        <v>769</v>
      </c>
      <c r="R141" s="717"/>
      <c r="S141" s="714"/>
    </row>
    <row r="142" spans="1:19" s="543" customFormat="1" ht="36" x14ac:dyDescent="0.2">
      <c r="A142" s="1009"/>
      <c r="B142" s="1014"/>
      <c r="C142" s="1011"/>
      <c r="D142" s="693" t="s">
        <v>3410</v>
      </c>
      <c r="E142" s="1046"/>
      <c r="F142" s="624">
        <v>2575.3000000000002</v>
      </c>
      <c r="G142" s="624" t="s">
        <v>3531</v>
      </c>
      <c r="H142" s="613">
        <v>43566</v>
      </c>
      <c r="I142" s="687" t="s">
        <v>8070</v>
      </c>
      <c r="J142" s="350" t="s">
        <v>9065</v>
      </c>
      <c r="K142" s="715" t="s">
        <v>769</v>
      </c>
      <c r="L142" s="716"/>
      <c r="M142" s="715" t="s">
        <v>769</v>
      </c>
      <c r="N142" s="716"/>
      <c r="O142" s="706" t="s">
        <v>769</v>
      </c>
      <c r="P142" s="706"/>
      <c r="Q142" s="706"/>
      <c r="R142" s="717"/>
      <c r="S142" s="714"/>
    </row>
    <row r="143" spans="1:19" s="543" customFormat="1" ht="27.75" customHeight="1" x14ac:dyDescent="0.2">
      <c r="A143" s="1008"/>
      <c r="B143" s="1015"/>
      <c r="C143" s="1012"/>
      <c r="D143" s="693" t="s">
        <v>8071</v>
      </c>
      <c r="E143" s="1047"/>
      <c r="F143" s="624">
        <v>687.5</v>
      </c>
      <c r="G143" s="624" t="s">
        <v>3531</v>
      </c>
      <c r="H143" s="613">
        <v>43566</v>
      </c>
      <c r="I143" s="687" t="s">
        <v>8072</v>
      </c>
      <c r="J143" s="350" t="s">
        <v>9066</v>
      </c>
      <c r="K143" s="715" t="s">
        <v>769</v>
      </c>
      <c r="L143" s="716"/>
      <c r="M143" s="715" t="s">
        <v>769</v>
      </c>
      <c r="N143" s="716"/>
      <c r="O143" s="706" t="s">
        <v>769</v>
      </c>
      <c r="P143" s="706"/>
      <c r="Q143" s="706"/>
      <c r="R143" s="717"/>
      <c r="S143" s="714"/>
    </row>
    <row r="144" spans="1:19" s="543" customFormat="1" ht="48" x14ac:dyDescent="0.2">
      <c r="A144" s="690">
        <v>78</v>
      </c>
      <c r="B144" s="749" t="s">
        <v>8073</v>
      </c>
      <c r="C144" s="693" t="s">
        <v>8074</v>
      </c>
      <c r="D144" s="693" t="s">
        <v>6371</v>
      </c>
      <c r="E144" s="693" t="s">
        <v>8075</v>
      </c>
      <c r="F144" s="624">
        <v>800</v>
      </c>
      <c r="G144" s="624" t="s">
        <v>3531</v>
      </c>
      <c r="H144" s="613">
        <v>43564</v>
      </c>
      <c r="I144" s="687" t="s">
        <v>8065</v>
      </c>
      <c r="J144" s="350" t="s">
        <v>8308</v>
      </c>
      <c r="K144" s="551" t="s">
        <v>769</v>
      </c>
      <c r="L144" s="552"/>
      <c r="M144" s="551" t="s">
        <v>769</v>
      </c>
      <c r="N144" s="552"/>
      <c r="O144" s="553"/>
      <c r="P144" s="553"/>
      <c r="Q144" s="553" t="s">
        <v>769</v>
      </c>
      <c r="R144" s="553"/>
      <c r="S144" s="714"/>
    </row>
    <row r="145" spans="1:19" s="543" customFormat="1" ht="85.5" customHeight="1" x14ac:dyDescent="0.2">
      <c r="A145" s="690">
        <v>79</v>
      </c>
      <c r="B145" s="749" t="s">
        <v>8076</v>
      </c>
      <c r="C145" s="667" t="s">
        <v>8077</v>
      </c>
      <c r="D145" s="693" t="s">
        <v>4169</v>
      </c>
      <c r="E145" s="693" t="s">
        <v>8078</v>
      </c>
      <c r="F145" s="624">
        <v>1700</v>
      </c>
      <c r="G145" s="624" t="s">
        <v>3531</v>
      </c>
      <c r="H145" s="613">
        <v>43584</v>
      </c>
      <c r="I145" s="687" t="s">
        <v>8079</v>
      </c>
      <c r="J145" s="350" t="s">
        <v>9067</v>
      </c>
      <c r="K145" s="551" t="s">
        <v>769</v>
      </c>
      <c r="L145" s="552"/>
      <c r="M145" s="551" t="s">
        <v>769</v>
      </c>
      <c r="N145" s="552"/>
      <c r="O145" s="553"/>
      <c r="P145" s="553"/>
      <c r="Q145" s="553" t="s">
        <v>769</v>
      </c>
      <c r="R145" s="553"/>
      <c r="S145" s="714"/>
    </row>
    <row r="146" spans="1:19" s="543" customFormat="1" ht="48" x14ac:dyDescent="0.2">
      <c r="A146" s="691">
        <v>80</v>
      </c>
      <c r="B146" s="678" t="s">
        <v>7934</v>
      </c>
      <c r="C146" s="695" t="s">
        <v>7935</v>
      </c>
      <c r="D146" s="699" t="s">
        <v>7936</v>
      </c>
      <c r="E146" s="699" t="s">
        <v>7937</v>
      </c>
      <c r="F146" s="621">
        <v>155.22999999999999</v>
      </c>
      <c r="G146" s="621" t="s">
        <v>3407</v>
      </c>
      <c r="H146" s="700">
        <v>43553</v>
      </c>
      <c r="I146" s="701" t="s">
        <v>7938</v>
      </c>
      <c r="J146" s="732" t="s">
        <v>8080</v>
      </c>
      <c r="K146" s="715" t="s">
        <v>769</v>
      </c>
      <c r="L146" s="716"/>
      <c r="M146" s="715" t="s">
        <v>769</v>
      </c>
      <c r="N146" s="716"/>
      <c r="O146" s="706" t="s">
        <v>769</v>
      </c>
      <c r="P146" s="706"/>
      <c r="Q146" s="706"/>
      <c r="R146" s="717"/>
      <c r="S146" s="714"/>
    </row>
    <row r="147" spans="1:19" s="543" customFormat="1" ht="36" x14ac:dyDescent="0.2">
      <c r="A147" s="697">
        <v>81</v>
      </c>
      <c r="B147" s="678" t="s">
        <v>8081</v>
      </c>
      <c r="C147" s="699" t="s">
        <v>8082</v>
      </c>
      <c r="D147" s="699" t="s">
        <v>7936</v>
      </c>
      <c r="E147" s="699" t="s">
        <v>7937</v>
      </c>
      <c r="F147" s="621">
        <v>155.22999999999999</v>
      </c>
      <c r="G147" s="621" t="s">
        <v>3531</v>
      </c>
      <c r="H147" s="700">
        <v>43558</v>
      </c>
      <c r="I147" s="701" t="s">
        <v>8083</v>
      </c>
      <c r="J147" s="732" t="s">
        <v>8084</v>
      </c>
      <c r="K147" s="715" t="s">
        <v>769</v>
      </c>
      <c r="L147" s="716"/>
      <c r="M147" s="715" t="s">
        <v>769</v>
      </c>
      <c r="N147" s="716"/>
      <c r="O147" s="706" t="s">
        <v>769</v>
      </c>
      <c r="P147" s="706"/>
      <c r="Q147" s="706"/>
      <c r="R147" s="717"/>
      <c r="S147" s="714"/>
    </row>
    <row r="148" spans="1:19" s="543" customFormat="1" ht="35.25" customHeight="1" x14ac:dyDescent="0.2">
      <c r="A148" s="1007">
        <v>82</v>
      </c>
      <c r="B148" s="1013" t="s">
        <v>8222</v>
      </c>
      <c r="C148" s="1010" t="s">
        <v>8223</v>
      </c>
      <c r="D148" s="699" t="s">
        <v>4002</v>
      </c>
      <c r="E148" s="1016" t="s">
        <v>8224</v>
      </c>
      <c r="F148" s="621">
        <v>5362.24</v>
      </c>
      <c r="G148" s="621" t="s">
        <v>3551</v>
      </c>
      <c r="H148" s="700">
        <v>43609</v>
      </c>
      <c r="I148" s="701" t="s">
        <v>8225</v>
      </c>
      <c r="J148" s="732" t="s">
        <v>8226</v>
      </c>
      <c r="K148" s="551" t="s">
        <v>769</v>
      </c>
      <c r="L148" s="552"/>
      <c r="M148" s="551" t="s">
        <v>769</v>
      </c>
      <c r="N148" s="552"/>
      <c r="O148" s="553" t="s">
        <v>769</v>
      </c>
      <c r="P148" s="553"/>
      <c r="Q148" s="553"/>
      <c r="R148" s="553"/>
      <c r="S148" s="555"/>
    </row>
    <row r="149" spans="1:19" s="543" customFormat="1" ht="58.5" customHeight="1" x14ac:dyDescent="0.2">
      <c r="A149" s="1009"/>
      <c r="B149" s="1014"/>
      <c r="C149" s="1011"/>
      <c r="D149" s="699" t="s">
        <v>4608</v>
      </c>
      <c r="E149" s="1017"/>
      <c r="F149" s="621">
        <v>17677.740000000002</v>
      </c>
      <c r="G149" s="621" t="s">
        <v>3551</v>
      </c>
      <c r="H149" s="700">
        <v>43613</v>
      </c>
      <c r="I149" s="701" t="s">
        <v>8227</v>
      </c>
      <c r="J149" s="732" t="s">
        <v>8228</v>
      </c>
      <c r="K149" s="551" t="s">
        <v>769</v>
      </c>
      <c r="L149" s="552"/>
      <c r="M149" s="551" t="s">
        <v>769</v>
      </c>
      <c r="N149" s="552"/>
      <c r="O149" s="553"/>
      <c r="P149" s="553"/>
      <c r="Q149" s="553" t="s">
        <v>769</v>
      </c>
      <c r="R149" s="553"/>
      <c r="S149" s="555" t="s">
        <v>8361</v>
      </c>
    </row>
    <row r="150" spans="1:19" s="543" customFormat="1" ht="35.25" customHeight="1" x14ac:dyDescent="0.2">
      <c r="A150" s="1009"/>
      <c r="B150" s="1014"/>
      <c r="C150" s="1011"/>
      <c r="D150" s="699" t="s">
        <v>8046</v>
      </c>
      <c r="E150" s="1017"/>
      <c r="F150" s="621">
        <v>180</v>
      </c>
      <c r="G150" s="621" t="s">
        <v>3551</v>
      </c>
      <c r="H150" s="700">
        <v>43609</v>
      </c>
      <c r="I150" s="701" t="s">
        <v>8048</v>
      </c>
      <c r="J150" s="732" t="s">
        <v>9068</v>
      </c>
      <c r="K150" s="551" t="s">
        <v>769</v>
      </c>
      <c r="L150" s="552"/>
      <c r="M150" s="551" t="s">
        <v>769</v>
      </c>
      <c r="N150" s="552"/>
      <c r="O150" s="553" t="s">
        <v>769</v>
      </c>
      <c r="P150" s="553"/>
      <c r="Q150" s="553"/>
      <c r="R150" s="553"/>
      <c r="S150" s="555"/>
    </row>
    <row r="151" spans="1:19" s="543" customFormat="1" ht="35.25" customHeight="1" x14ac:dyDescent="0.2">
      <c r="A151" s="1008"/>
      <c r="B151" s="1015"/>
      <c r="C151" s="1012"/>
      <c r="D151" s="699" t="s">
        <v>7807</v>
      </c>
      <c r="E151" s="1018"/>
      <c r="F151" s="621">
        <v>31035.5</v>
      </c>
      <c r="G151" s="621" t="s">
        <v>3551</v>
      </c>
      <c r="H151" s="700">
        <v>43609</v>
      </c>
      <c r="I151" s="701" t="s">
        <v>8229</v>
      </c>
      <c r="J151" s="732" t="s">
        <v>8230</v>
      </c>
      <c r="K151" s="551" t="s">
        <v>769</v>
      </c>
      <c r="L151" s="552"/>
      <c r="M151" s="551" t="s">
        <v>769</v>
      </c>
      <c r="N151" s="552"/>
      <c r="O151" s="553" t="s">
        <v>769</v>
      </c>
      <c r="P151" s="553"/>
      <c r="Q151" s="553"/>
      <c r="R151" s="553"/>
      <c r="S151" s="555"/>
    </row>
    <row r="152" spans="1:19" s="543" customFormat="1" ht="48" customHeight="1" x14ac:dyDescent="0.2">
      <c r="A152" s="697">
        <v>83</v>
      </c>
      <c r="B152" s="678" t="s">
        <v>8085</v>
      </c>
      <c r="C152" s="667" t="s">
        <v>8086</v>
      </c>
      <c r="D152" s="699" t="s">
        <v>3448</v>
      </c>
      <c r="E152" s="699" t="s">
        <v>8087</v>
      </c>
      <c r="F152" s="621">
        <v>725</v>
      </c>
      <c r="G152" s="621" t="s">
        <v>3531</v>
      </c>
      <c r="H152" s="700">
        <v>43564</v>
      </c>
      <c r="I152" s="701" t="s">
        <v>7872</v>
      </c>
      <c r="J152" s="732" t="s">
        <v>8309</v>
      </c>
      <c r="K152" s="712"/>
      <c r="L152" s="713"/>
      <c r="M152" s="712"/>
      <c r="N152" s="713"/>
      <c r="O152" s="712"/>
      <c r="P152" s="712"/>
      <c r="Q152" s="712"/>
      <c r="R152" s="712"/>
      <c r="S152" s="555" t="s">
        <v>7691</v>
      </c>
    </row>
    <row r="153" spans="1:19" s="543" customFormat="1" ht="33.75" customHeight="1" x14ac:dyDescent="0.2">
      <c r="A153" s="1007">
        <v>84</v>
      </c>
      <c r="B153" s="1013" t="s">
        <v>8088</v>
      </c>
      <c r="C153" s="1010" t="s">
        <v>8089</v>
      </c>
      <c r="D153" s="699" t="s">
        <v>3255</v>
      </c>
      <c r="E153" s="1010" t="s">
        <v>3441</v>
      </c>
      <c r="F153" s="621">
        <v>169.5</v>
      </c>
      <c r="G153" s="621" t="s">
        <v>3531</v>
      </c>
      <c r="H153" s="700">
        <v>43560</v>
      </c>
      <c r="I153" s="701" t="s">
        <v>8090</v>
      </c>
      <c r="J153" s="732" t="s">
        <v>9069</v>
      </c>
      <c r="K153" s="715" t="s">
        <v>769</v>
      </c>
      <c r="L153" s="716"/>
      <c r="M153" s="715" t="s">
        <v>769</v>
      </c>
      <c r="N153" s="716"/>
      <c r="O153" s="706" t="s">
        <v>769</v>
      </c>
      <c r="P153" s="706"/>
      <c r="Q153" s="706"/>
      <c r="R153" s="717"/>
      <c r="S153" s="714"/>
    </row>
    <row r="154" spans="1:19" s="543" customFormat="1" ht="34.5" customHeight="1" x14ac:dyDescent="0.2">
      <c r="A154" s="1008"/>
      <c r="B154" s="1015"/>
      <c r="C154" s="1012"/>
      <c r="D154" s="699" t="s">
        <v>7936</v>
      </c>
      <c r="E154" s="1012"/>
      <c r="F154" s="621">
        <v>155.22999999999999</v>
      </c>
      <c r="G154" s="621" t="s">
        <v>3531</v>
      </c>
      <c r="H154" s="700">
        <v>43560</v>
      </c>
      <c r="I154" s="701" t="s">
        <v>8090</v>
      </c>
      <c r="J154" s="732" t="s">
        <v>9070</v>
      </c>
      <c r="K154" s="715" t="s">
        <v>769</v>
      </c>
      <c r="L154" s="716"/>
      <c r="M154" s="715" t="s">
        <v>769</v>
      </c>
      <c r="N154" s="716"/>
      <c r="O154" s="706" t="s">
        <v>769</v>
      </c>
      <c r="P154" s="706"/>
      <c r="Q154" s="706"/>
      <c r="R154" s="717"/>
      <c r="S154" s="714"/>
    </row>
    <row r="155" spans="1:19" s="543" customFormat="1" ht="34.5" customHeight="1" x14ac:dyDescent="0.2">
      <c r="A155" s="697">
        <v>85</v>
      </c>
      <c r="B155" s="678" t="s">
        <v>8116</v>
      </c>
      <c r="C155" s="699" t="s">
        <v>8117</v>
      </c>
      <c r="D155" s="699" t="s">
        <v>7753</v>
      </c>
      <c r="E155" s="699" t="s">
        <v>8118</v>
      </c>
      <c r="F155" s="621">
        <v>1474</v>
      </c>
      <c r="G155" s="621" t="s">
        <v>3551</v>
      </c>
      <c r="H155" s="700">
        <v>43598</v>
      </c>
      <c r="I155" s="701" t="s">
        <v>8119</v>
      </c>
      <c r="J155" s="732" t="s">
        <v>8120</v>
      </c>
      <c r="K155" s="715" t="s">
        <v>769</v>
      </c>
      <c r="L155" s="716"/>
      <c r="M155" s="715" t="s">
        <v>769</v>
      </c>
      <c r="N155" s="716"/>
      <c r="O155" s="706" t="s">
        <v>769</v>
      </c>
      <c r="P155" s="706"/>
      <c r="Q155" s="706"/>
      <c r="R155" s="717"/>
      <c r="S155" s="718"/>
    </row>
    <row r="156" spans="1:19" s="543" customFormat="1" ht="34.5" customHeight="1" x14ac:dyDescent="0.2">
      <c r="A156" s="697">
        <v>86</v>
      </c>
      <c r="B156" s="678" t="s">
        <v>8121</v>
      </c>
      <c r="C156" s="699" t="s">
        <v>8122</v>
      </c>
      <c r="D156" s="667" t="s">
        <v>3680</v>
      </c>
      <c r="E156" s="699" t="s">
        <v>8123</v>
      </c>
      <c r="F156" s="621">
        <v>13340</v>
      </c>
      <c r="G156" s="621" t="s">
        <v>3551</v>
      </c>
      <c r="H156" s="700">
        <v>43615</v>
      </c>
      <c r="I156" s="1036" t="s">
        <v>7831</v>
      </c>
      <c r="J156" s="1063" t="s">
        <v>8124</v>
      </c>
      <c r="K156" s="1070"/>
      <c r="L156" s="1070"/>
      <c r="M156" s="1070"/>
      <c r="N156" s="1070"/>
      <c r="O156" s="1070"/>
      <c r="P156" s="1070"/>
      <c r="Q156" s="1070"/>
      <c r="R156" s="1070"/>
      <c r="S156" s="1068" t="s">
        <v>7691</v>
      </c>
    </row>
    <row r="157" spans="1:19" s="543" customFormat="1" ht="45.75" customHeight="1" x14ac:dyDescent="0.2">
      <c r="A157" s="691">
        <v>87</v>
      </c>
      <c r="B157" s="748" t="s">
        <v>8583</v>
      </c>
      <c r="C157" s="744" t="s">
        <v>9071</v>
      </c>
      <c r="D157" s="667" t="s">
        <v>3680</v>
      </c>
      <c r="E157" s="694" t="s">
        <v>8582</v>
      </c>
      <c r="F157" s="624">
        <v>2000</v>
      </c>
      <c r="G157" s="624" t="s">
        <v>3779</v>
      </c>
      <c r="H157" s="613">
        <v>43809</v>
      </c>
      <c r="I157" s="1038"/>
      <c r="J157" s="1064"/>
      <c r="K157" s="1071"/>
      <c r="L157" s="1071"/>
      <c r="M157" s="1071"/>
      <c r="N157" s="1071"/>
      <c r="O157" s="1071"/>
      <c r="P157" s="1071"/>
      <c r="Q157" s="1071"/>
      <c r="R157" s="1071"/>
      <c r="S157" s="1069"/>
    </row>
    <row r="158" spans="1:19" s="543" customFormat="1" ht="34.5" customHeight="1" x14ac:dyDescent="0.2">
      <c r="A158" s="1019">
        <v>88</v>
      </c>
      <c r="B158" s="1013" t="s">
        <v>8125</v>
      </c>
      <c r="C158" s="1016" t="s">
        <v>7535</v>
      </c>
      <c r="D158" s="699" t="s">
        <v>7807</v>
      </c>
      <c r="E158" s="1010" t="s">
        <v>8126</v>
      </c>
      <c r="F158" s="621">
        <v>1950</v>
      </c>
      <c r="G158" s="624" t="s">
        <v>3551</v>
      </c>
      <c r="H158" s="700">
        <v>43609</v>
      </c>
      <c r="I158" s="701" t="s">
        <v>8127</v>
      </c>
      <c r="J158" s="732" t="s">
        <v>8128</v>
      </c>
      <c r="K158" s="551" t="s">
        <v>769</v>
      </c>
      <c r="L158" s="552"/>
      <c r="M158" s="551" t="s">
        <v>769</v>
      </c>
      <c r="N158" s="552"/>
      <c r="O158" s="553" t="s">
        <v>769</v>
      </c>
      <c r="P158" s="553"/>
      <c r="Q158" s="553"/>
      <c r="R158" s="553"/>
      <c r="S158" s="555"/>
    </row>
    <row r="159" spans="1:19" s="543" customFormat="1" ht="45" customHeight="1" x14ac:dyDescent="0.2">
      <c r="A159" s="1020"/>
      <c r="B159" s="1014"/>
      <c r="C159" s="1017"/>
      <c r="D159" s="699" t="s">
        <v>5024</v>
      </c>
      <c r="E159" s="1011"/>
      <c r="F159" s="621">
        <v>17845</v>
      </c>
      <c r="G159" s="624" t="s">
        <v>3551</v>
      </c>
      <c r="H159" s="700">
        <v>43609</v>
      </c>
      <c r="I159" s="701" t="s">
        <v>8048</v>
      </c>
      <c r="J159" s="732" t="s">
        <v>8129</v>
      </c>
      <c r="K159" s="551"/>
      <c r="L159" s="551" t="s">
        <v>769</v>
      </c>
      <c r="M159" s="551" t="s">
        <v>769</v>
      </c>
      <c r="N159" s="552"/>
      <c r="O159" s="553"/>
      <c r="P159" s="553"/>
      <c r="Q159" s="553"/>
      <c r="R159" s="553" t="s">
        <v>769</v>
      </c>
      <c r="S159" s="625" t="s">
        <v>8441</v>
      </c>
    </row>
    <row r="160" spans="1:19" s="543" customFormat="1" ht="34.5" customHeight="1" x14ac:dyDescent="0.2">
      <c r="A160" s="1021"/>
      <c r="B160" s="1015"/>
      <c r="C160" s="1018"/>
      <c r="D160" s="699" t="s">
        <v>6577</v>
      </c>
      <c r="E160" s="1012"/>
      <c r="F160" s="621">
        <v>525</v>
      </c>
      <c r="G160" s="624" t="s">
        <v>3551</v>
      </c>
      <c r="H160" s="700">
        <v>43609</v>
      </c>
      <c r="I160" s="701" t="s">
        <v>8130</v>
      </c>
      <c r="J160" s="732" t="s">
        <v>8131</v>
      </c>
      <c r="K160" s="715" t="s">
        <v>769</v>
      </c>
      <c r="L160" s="716"/>
      <c r="M160" s="715" t="s">
        <v>769</v>
      </c>
      <c r="N160" s="716"/>
      <c r="O160" s="706" t="s">
        <v>769</v>
      </c>
      <c r="P160" s="706"/>
      <c r="Q160" s="706"/>
      <c r="R160" s="717"/>
      <c r="S160" s="718"/>
    </row>
    <row r="161" spans="1:19" s="543" customFormat="1" ht="34.5" customHeight="1" x14ac:dyDescent="0.2">
      <c r="A161" s="697">
        <v>89</v>
      </c>
      <c r="B161" s="678" t="s">
        <v>8132</v>
      </c>
      <c r="C161" s="699" t="s">
        <v>8133</v>
      </c>
      <c r="D161" s="699" t="s">
        <v>5486</v>
      </c>
      <c r="E161" s="699" t="s">
        <v>8134</v>
      </c>
      <c r="F161" s="621">
        <v>800</v>
      </c>
      <c r="G161" s="621" t="s">
        <v>3551</v>
      </c>
      <c r="H161" s="700">
        <v>43592</v>
      </c>
      <c r="I161" s="701" t="s">
        <v>7897</v>
      </c>
      <c r="J161" s="732" t="s">
        <v>8135</v>
      </c>
      <c r="K161" s="551" t="s">
        <v>769</v>
      </c>
      <c r="L161" s="552"/>
      <c r="M161" s="551" t="s">
        <v>769</v>
      </c>
      <c r="N161" s="552"/>
      <c r="O161" s="553" t="s">
        <v>769</v>
      </c>
      <c r="P161" s="553"/>
      <c r="Q161" s="553"/>
      <c r="R161" s="553"/>
      <c r="S161" s="714"/>
    </row>
    <row r="162" spans="1:19" s="543" customFormat="1" ht="34.5" customHeight="1" x14ac:dyDescent="0.2">
      <c r="A162" s="697">
        <v>90</v>
      </c>
      <c r="B162" s="678" t="s">
        <v>8136</v>
      </c>
      <c r="C162" s="699" t="s">
        <v>8137</v>
      </c>
      <c r="D162" s="699" t="s">
        <v>4169</v>
      </c>
      <c r="E162" s="699" t="s">
        <v>8138</v>
      </c>
      <c r="F162" s="621">
        <v>2600</v>
      </c>
      <c r="G162" s="621" t="s">
        <v>3551</v>
      </c>
      <c r="H162" s="700">
        <v>43600</v>
      </c>
      <c r="I162" s="701" t="s">
        <v>7897</v>
      </c>
      <c r="J162" s="732" t="s">
        <v>8139</v>
      </c>
      <c r="K162" s="715" t="s">
        <v>769</v>
      </c>
      <c r="L162" s="716"/>
      <c r="M162" s="715" t="s">
        <v>769</v>
      </c>
      <c r="N162" s="716"/>
      <c r="O162" s="706"/>
      <c r="P162" s="706"/>
      <c r="Q162" s="706" t="s">
        <v>769</v>
      </c>
      <c r="R162" s="717"/>
      <c r="S162" s="714"/>
    </row>
    <row r="163" spans="1:19" s="543" customFormat="1" ht="34.5" customHeight="1" x14ac:dyDescent="0.2">
      <c r="A163" s="626">
        <v>91</v>
      </c>
      <c r="B163" s="678" t="s">
        <v>8140</v>
      </c>
      <c r="C163" s="699" t="s">
        <v>8141</v>
      </c>
      <c r="D163" s="699" t="s">
        <v>7931</v>
      </c>
      <c r="E163" s="699" t="s">
        <v>8142</v>
      </c>
      <c r="F163" s="621">
        <v>1406.88</v>
      </c>
      <c r="G163" s="621" t="s">
        <v>3551</v>
      </c>
      <c r="H163" s="700">
        <v>43616</v>
      </c>
      <c r="I163" s="701" t="s">
        <v>7933</v>
      </c>
      <c r="J163" s="732" t="s">
        <v>8143</v>
      </c>
      <c r="K163" s="715" t="s">
        <v>769</v>
      </c>
      <c r="L163" s="716"/>
      <c r="M163" s="715" t="s">
        <v>769</v>
      </c>
      <c r="N163" s="716"/>
      <c r="O163" s="706" t="s">
        <v>769</v>
      </c>
      <c r="P163" s="706"/>
      <c r="Q163" s="706"/>
      <c r="R163" s="717"/>
      <c r="S163" s="718"/>
    </row>
    <row r="164" spans="1:19" s="543" customFormat="1" ht="34.5" customHeight="1" x14ac:dyDescent="0.2">
      <c r="A164" s="1019">
        <v>92</v>
      </c>
      <c r="B164" s="1013" t="s">
        <v>8144</v>
      </c>
      <c r="C164" s="1010" t="s">
        <v>8145</v>
      </c>
      <c r="D164" s="699" t="s">
        <v>3399</v>
      </c>
      <c r="E164" s="1016" t="s">
        <v>8146</v>
      </c>
      <c r="F164" s="621">
        <v>13.5</v>
      </c>
      <c r="G164" s="621" t="s">
        <v>3551</v>
      </c>
      <c r="H164" s="1039">
        <v>43615</v>
      </c>
      <c r="I164" s="701" t="s">
        <v>8147</v>
      </c>
      <c r="J164" s="732" t="s">
        <v>8148</v>
      </c>
      <c r="K164" s="715" t="s">
        <v>769</v>
      </c>
      <c r="L164" s="716"/>
      <c r="M164" s="715" t="s">
        <v>769</v>
      </c>
      <c r="N164" s="716"/>
      <c r="O164" s="706" t="s">
        <v>769</v>
      </c>
      <c r="P164" s="706"/>
      <c r="Q164" s="706"/>
      <c r="R164" s="717"/>
      <c r="S164" s="714"/>
    </row>
    <row r="165" spans="1:19" s="543" customFormat="1" ht="34.5" customHeight="1" x14ac:dyDescent="0.2">
      <c r="A165" s="1020"/>
      <c r="B165" s="1014"/>
      <c r="C165" s="1011"/>
      <c r="D165" s="699" t="s">
        <v>4530</v>
      </c>
      <c r="E165" s="1017"/>
      <c r="F165" s="621">
        <v>150</v>
      </c>
      <c r="G165" s="621" t="s">
        <v>3551</v>
      </c>
      <c r="H165" s="1040"/>
      <c r="I165" s="701" t="s">
        <v>8149</v>
      </c>
      <c r="J165" s="732" t="s">
        <v>8150</v>
      </c>
      <c r="K165" s="715" t="s">
        <v>769</v>
      </c>
      <c r="L165" s="716"/>
      <c r="M165" s="715" t="s">
        <v>769</v>
      </c>
      <c r="N165" s="716"/>
      <c r="O165" s="706" t="s">
        <v>769</v>
      </c>
      <c r="P165" s="706"/>
      <c r="Q165" s="706"/>
      <c r="R165" s="717"/>
      <c r="S165" s="714"/>
    </row>
    <row r="166" spans="1:19" s="543" customFormat="1" ht="34.5" customHeight="1" x14ac:dyDescent="0.2">
      <c r="A166" s="1021"/>
      <c r="B166" s="1015"/>
      <c r="C166" s="1012"/>
      <c r="D166" s="699" t="s">
        <v>3401</v>
      </c>
      <c r="E166" s="1018"/>
      <c r="F166" s="621">
        <v>168.75</v>
      </c>
      <c r="G166" s="621" t="s">
        <v>3551</v>
      </c>
      <c r="H166" s="1041"/>
      <c r="I166" s="701" t="s">
        <v>8147</v>
      </c>
      <c r="J166" s="732" t="s">
        <v>8151</v>
      </c>
      <c r="K166" s="715" t="s">
        <v>769</v>
      </c>
      <c r="L166" s="716"/>
      <c r="M166" s="715" t="s">
        <v>769</v>
      </c>
      <c r="N166" s="716"/>
      <c r="O166" s="706" t="s">
        <v>769</v>
      </c>
      <c r="P166" s="706"/>
      <c r="Q166" s="706"/>
      <c r="R166" s="717"/>
      <c r="S166" s="714"/>
    </row>
    <row r="167" spans="1:19" s="543" customFormat="1" ht="34.5" customHeight="1" x14ac:dyDescent="0.2">
      <c r="A167" s="626">
        <v>93</v>
      </c>
      <c r="B167" s="678" t="s">
        <v>8152</v>
      </c>
      <c r="C167" s="699" t="s">
        <v>8153</v>
      </c>
      <c r="D167" s="699" t="s">
        <v>7908</v>
      </c>
      <c r="E167" s="699" t="s">
        <v>8154</v>
      </c>
      <c r="F167" s="621">
        <v>200</v>
      </c>
      <c r="G167" s="621" t="s">
        <v>3551</v>
      </c>
      <c r="H167" s="700">
        <v>43592</v>
      </c>
      <c r="I167" s="701" t="s">
        <v>6081</v>
      </c>
      <c r="J167" s="732" t="s">
        <v>8155</v>
      </c>
      <c r="K167" s="715" t="s">
        <v>769</v>
      </c>
      <c r="L167" s="716"/>
      <c r="M167" s="715" t="s">
        <v>769</v>
      </c>
      <c r="N167" s="716"/>
      <c r="O167" s="706" t="s">
        <v>769</v>
      </c>
      <c r="P167" s="706"/>
      <c r="Q167" s="706"/>
      <c r="R167" s="717"/>
      <c r="S167" s="718"/>
    </row>
    <row r="168" spans="1:19" s="543" customFormat="1" ht="34.5" customHeight="1" x14ac:dyDescent="0.2">
      <c r="A168" s="1007">
        <v>94</v>
      </c>
      <c r="B168" s="1013" t="s">
        <v>8156</v>
      </c>
      <c r="C168" s="1010" t="s">
        <v>8157</v>
      </c>
      <c r="D168" s="699" t="s">
        <v>8321</v>
      </c>
      <c r="E168" s="1016" t="s">
        <v>8158</v>
      </c>
      <c r="F168" s="621">
        <v>1695</v>
      </c>
      <c r="G168" s="621" t="s">
        <v>3361</v>
      </c>
      <c r="H168" s="700">
        <v>43620</v>
      </c>
      <c r="I168" s="701" t="s">
        <v>8159</v>
      </c>
      <c r="J168" s="732" t="s">
        <v>8160</v>
      </c>
      <c r="K168" s="715" t="s">
        <v>769</v>
      </c>
      <c r="L168" s="716"/>
      <c r="M168" s="715" t="s">
        <v>769</v>
      </c>
      <c r="N168" s="716"/>
      <c r="O168" s="706" t="s">
        <v>769</v>
      </c>
      <c r="P168" s="706"/>
      <c r="Q168" s="706"/>
      <c r="R168" s="717"/>
      <c r="S168" s="714"/>
    </row>
    <row r="169" spans="1:19" s="543" customFormat="1" ht="34.5" customHeight="1" x14ac:dyDescent="0.2">
      <c r="A169" s="1008"/>
      <c r="B169" s="1015"/>
      <c r="C169" s="1012"/>
      <c r="D169" s="699" t="s">
        <v>8161</v>
      </c>
      <c r="E169" s="1018"/>
      <c r="F169" s="621">
        <v>1841.88</v>
      </c>
      <c r="G169" s="621" t="s">
        <v>3361</v>
      </c>
      <c r="H169" s="700">
        <v>43620</v>
      </c>
      <c r="I169" s="701" t="s">
        <v>8159</v>
      </c>
      <c r="J169" s="732" t="s">
        <v>8162</v>
      </c>
      <c r="K169" s="715" t="s">
        <v>769</v>
      </c>
      <c r="L169" s="716"/>
      <c r="M169" s="715" t="s">
        <v>769</v>
      </c>
      <c r="N169" s="716"/>
      <c r="O169" s="706" t="s">
        <v>769</v>
      </c>
      <c r="P169" s="706"/>
      <c r="Q169" s="706"/>
      <c r="R169" s="717"/>
      <c r="S169" s="714"/>
    </row>
    <row r="170" spans="1:19" s="543" customFormat="1" ht="34.5" customHeight="1" x14ac:dyDescent="0.2">
      <c r="A170" s="697">
        <v>95</v>
      </c>
      <c r="B170" s="678" t="s">
        <v>8163</v>
      </c>
      <c r="C170" s="699" t="s">
        <v>8164</v>
      </c>
      <c r="D170" s="699" t="s">
        <v>75</v>
      </c>
      <c r="E170" s="699" t="s">
        <v>8165</v>
      </c>
      <c r="F170" s="621">
        <v>2700</v>
      </c>
      <c r="G170" s="621" t="s">
        <v>3551</v>
      </c>
      <c r="H170" s="700">
        <v>43605</v>
      </c>
      <c r="I170" s="701" t="s">
        <v>9072</v>
      </c>
      <c r="J170" s="732" t="s">
        <v>8166</v>
      </c>
      <c r="K170" s="715" t="s">
        <v>769</v>
      </c>
      <c r="L170" s="716"/>
      <c r="M170" s="715" t="s">
        <v>769</v>
      </c>
      <c r="N170" s="716"/>
      <c r="O170" s="706" t="s">
        <v>769</v>
      </c>
      <c r="P170" s="706"/>
      <c r="Q170" s="706"/>
      <c r="R170" s="717"/>
      <c r="S170" s="714"/>
    </row>
    <row r="171" spans="1:19" s="543" customFormat="1" ht="34.5" customHeight="1" x14ac:dyDescent="0.2">
      <c r="A171" s="626">
        <v>96</v>
      </c>
      <c r="B171" s="678" t="s">
        <v>8167</v>
      </c>
      <c r="C171" s="699" t="s">
        <v>8168</v>
      </c>
      <c r="D171" s="699" t="s">
        <v>7135</v>
      </c>
      <c r="E171" s="699" t="s">
        <v>8169</v>
      </c>
      <c r="F171" s="621">
        <v>5800</v>
      </c>
      <c r="G171" s="621" t="s">
        <v>3361</v>
      </c>
      <c r="H171" s="700">
        <v>43622</v>
      </c>
      <c r="I171" s="701" t="s">
        <v>8170</v>
      </c>
      <c r="J171" s="732" t="s">
        <v>8171</v>
      </c>
      <c r="K171" s="713"/>
      <c r="L171" s="712"/>
      <c r="M171" s="713"/>
      <c r="N171" s="712"/>
      <c r="O171" s="712"/>
      <c r="P171" s="712"/>
      <c r="Q171" s="712"/>
      <c r="R171" s="717"/>
      <c r="S171" s="714" t="s">
        <v>7691</v>
      </c>
    </row>
    <row r="172" spans="1:19" s="543" customFormat="1" ht="34.5" customHeight="1" x14ac:dyDescent="0.2">
      <c r="A172" s="1019">
        <v>97</v>
      </c>
      <c r="B172" s="1013" t="s">
        <v>8172</v>
      </c>
      <c r="C172" s="1010" t="s">
        <v>8173</v>
      </c>
      <c r="D172" s="699" t="s">
        <v>8174</v>
      </c>
      <c r="E172" s="1010" t="s">
        <v>8175</v>
      </c>
      <c r="F172" s="621">
        <v>1100</v>
      </c>
      <c r="G172" s="621" t="s">
        <v>3551</v>
      </c>
      <c r="H172" s="700">
        <v>43616</v>
      </c>
      <c r="I172" s="701" t="s">
        <v>8176</v>
      </c>
      <c r="J172" s="732" t="s">
        <v>8177</v>
      </c>
      <c r="K172" s="715" t="s">
        <v>769</v>
      </c>
      <c r="L172" s="716"/>
      <c r="M172" s="715" t="s">
        <v>769</v>
      </c>
      <c r="N172" s="716"/>
      <c r="O172" s="706" t="s">
        <v>769</v>
      </c>
      <c r="P172" s="706"/>
      <c r="Q172" s="706"/>
      <c r="R172" s="717"/>
      <c r="S172" s="714"/>
    </row>
    <row r="173" spans="1:19" s="543" customFormat="1" ht="34.5" customHeight="1" x14ac:dyDescent="0.2">
      <c r="A173" s="1021"/>
      <c r="B173" s="1015"/>
      <c r="C173" s="1012"/>
      <c r="D173" s="699" t="s">
        <v>4812</v>
      </c>
      <c r="E173" s="1012"/>
      <c r="F173" s="621">
        <v>2479.7800000000002</v>
      </c>
      <c r="G173" s="621" t="s">
        <v>3551</v>
      </c>
      <c r="H173" s="700">
        <v>43616</v>
      </c>
      <c r="I173" s="701" t="s">
        <v>8178</v>
      </c>
      <c r="J173" s="732" t="s">
        <v>8179</v>
      </c>
      <c r="K173" s="715" t="s">
        <v>769</v>
      </c>
      <c r="L173" s="716"/>
      <c r="M173" s="715" t="s">
        <v>769</v>
      </c>
      <c r="N173" s="716"/>
      <c r="O173" s="706" t="s">
        <v>769</v>
      </c>
      <c r="P173" s="706"/>
      <c r="Q173" s="706"/>
      <c r="R173" s="717"/>
      <c r="S173" s="714"/>
    </row>
    <row r="174" spans="1:19" s="543" customFormat="1" ht="67.5" customHeight="1" x14ac:dyDescent="0.2">
      <c r="A174" s="626">
        <v>98</v>
      </c>
      <c r="B174" s="678" t="s">
        <v>8180</v>
      </c>
      <c r="C174" s="699" t="s">
        <v>8109</v>
      </c>
      <c r="D174" s="699" t="s">
        <v>7159</v>
      </c>
      <c r="E174" s="699" t="s">
        <v>8260</v>
      </c>
      <c r="F174" s="621">
        <v>3200</v>
      </c>
      <c r="G174" s="621" t="s">
        <v>3316</v>
      </c>
      <c r="H174" s="700">
        <v>43670</v>
      </c>
      <c r="I174" s="738" t="s">
        <v>8048</v>
      </c>
      <c r="J174" s="745" t="s">
        <v>9073</v>
      </c>
      <c r="K174" s="553" t="s">
        <v>769</v>
      </c>
      <c r="L174" s="754"/>
      <c r="M174" s="553" t="s">
        <v>769</v>
      </c>
      <c r="N174" s="754"/>
      <c r="O174" s="553" t="s">
        <v>769</v>
      </c>
      <c r="P174" s="553"/>
      <c r="Q174" s="553"/>
      <c r="R174" s="553"/>
      <c r="S174" s="555"/>
    </row>
    <row r="175" spans="1:19" s="543" customFormat="1" ht="34.5" customHeight="1" x14ac:dyDescent="0.2">
      <c r="A175" s="1007">
        <v>99</v>
      </c>
      <c r="B175" s="1013" t="s">
        <v>8181</v>
      </c>
      <c r="C175" s="1010" t="s">
        <v>8182</v>
      </c>
      <c r="D175" s="699" t="s">
        <v>7677</v>
      </c>
      <c r="E175" s="1010" t="s">
        <v>8196</v>
      </c>
      <c r="F175" s="621">
        <v>9.9499999999999993</v>
      </c>
      <c r="G175" s="621" t="s">
        <v>3361</v>
      </c>
      <c r="H175" s="700">
        <v>43623</v>
      </c>
      <c r="I175" s="701" t="s">
        <v>8197</v>
      </c>
      <c r="J175" s="732" t="s">
        <v>8310</v>
      </c>
      <c r="K175" s="551" t="s">
        <v>769</v>
      </c>
      <c r="L175" s="552"/>
      <c r="M175" s="551" t="s">
        <v>769</v>
      </c>
      <c r="N175" s="552"/>
      <c r="O175" s="553" t="s">
        <v>769</v>
      </c>
      <c r="P175" s="553"/>
      <c r="Q175" s="553"/>
      <c r="R175" s="553"/>
      <c r="S175" s="555"/>
    </row>
    <row r="176" spans="1:19" s="543" customFormat="1" ht="34.5" customHeight="1" x14ac:dyDescent="0.2">
      <c r="A176" s="1009"/>
      <c r="B176" s="1014"/>
      <c r="C176" s="1011"/>
      <c r="D176" s="699" t="s">
        <v>8198</v>
      </c>
      <c r="E176" s="1011"/>
      <c r="F176" s="621">
        <v>292.47000000000003</v>
      </c>
      <c r="G176" s="621" t="s">
        <v>3361</v>
      </c>
      <c r="H176" s="700">
        <v>43623</v>
      </c>
      <c r="I176" s="701" t="s">
        <v>8197</v>
      </c>
      <c r="J176" s="732" t="s">
        <v>8311</v>
      </c>
      <c r="K176" s="551" t="s">
        <v>769</v>
      </c>
      <c r="L176" s="552"/>
      <c r="M176" s="551" t="s">
        <v>769</v>
      </c>
      <c r="N176" s="552"/>
      <c r="O176" s="553" t="s">
        <v>769</v>
      </c>
      <c r="P176" s="553"/>
      <c r="Q176" s="553"/>
      <c r="R176" s="553"/>
      <c r="S176" s="555"/>
    </row>
    <row r="177" spans="1:19" s="543" customFormat="1" ht="34.5" customHeight="1" x14ac:dyDescent="0.2">
      <c r="A177" s="1009"/>
      <c r="B177" s="1014"/>
      <c r="C177" s="1011"/>
      <c r="D177" s="699" t="s">
        <v>4385</v>
      </c>
      <c r="E177" s="1011"/>
      <c r="F177" s="621">
        <v>13</v>
      </c>
      <c r="G177" s="621" t="s">
        <v>3361</v>
      </c>
      <c r="H177" s="700">
        <v>43623</v>
      </c>
      <c r="I177" s="701" t="s">
        <v>8197</v>
      </c>
      <c r="J177" s="732" t="s">
        <v>8312</v>
      </c>
      <c r="K177" s="712"/>
      <c r="L177" s="713"/>
      <c r="M177" s="712"/>
      <c r="N177" s="713"/>
      <c r="O177" s="712"/>
      <c r="P177" s="712"/>
      <c r="Q177" s="712"/>
      <c r="R177" s="712"/>
      <c r="S177" s="555" t="s">
        <v>7691</v>
      </c>
    </row>
    <row r="178" spans="1:19" s="543" customFormat="1" ht="34.5" customHeight="1" x14ac:dyDescent="0.2">
      <c r="A178" s="1009"/>
      <c r="B178" s="1014"/>
      <c r="C178" s="1011"/>
      <c r="D178" s="699" t="s">
        <v>3558</v>
      </c>
      <c r="E178" s="1011"/>
      <c r="F178" s="621">
        <v>517.85</v>
      </c>
      <c r="G178" s="621" t="s">
        <v>3361</v>
      </c>
      <c r="H178" s="700">
        <v>43623</v>
      </c>
      <c r="I178" s="701" t="s">
        <v>8197</v>
      </c>
      <c r="J178" s="732" t="s">
        <v>8313</v>
      </c>
      <c r="K178" s="551" t="s">
        <v>769</v>
      </c>
      <c r="L178" s="552"/>
      <c r="M178" s="551" t="s">
        <v>769</v>
      </c>
      <c r="N178" s="552"/>
      <c r="O178" s="553" t="s">
        <v>769</v>
      </c>
      <c r="P178" s="553"/>
      <c r="Q178" s="553"/>
      <c r="R178" s="553"/>
      <c r="S178" s="555"/>
    </row>
    <row r="179" spans="1:19" s="543" customFormat="1" ht="34.5" customHeight="1" x14ac:dyDescent="0.2">
      <c r="A179" s="1008"/>
      <c r="B179" s="1015"/>
      <c r="C179" s="1012"/>
      <c r="D179" s="699" t="s">
        <v>8199</v>
      </c>
      <c r="E179" s="1012"/>
      <c r="F179" s="621">
        <v>49.6</v>
      </c>
      <c r="G179" s="621" t="s">
        <v>3361</v>
      </c>
      <c r="H179" s="700">
        <v>43623</v>
      </c>
      <c r="I179" s="701" t="s">
        <v>8197</v>
      </c>
      <c r="J179" s="732" t="s">
        <v>8314</v>
      </c>
      <c r="K179" s="551" t="s">
        <v>769</v>
      </c>
      <c r="L179" s="552"/>
      <c r="M179" s="551" t="s">
        <v>769</v>
      </c>
      <c r="N179" s="552"/>
      <c r="O179" s="553" t="s">
        <v>769</v>
      </c>
      <c r="P179" s="553"/>
      <c r="Q179" s="553"/>
      <c r="R179" s="553"/>
      <c r="S179" s="555"/>
    </row>
    <row r="180" spans="1:19" s="543" customFormat="1" ht="61.5" customHeight="1" x14ac:dyDescent="0.2">
      <c r="A180" s="1019">
        <v>100</v>
      </c>
      <c r="B180" s="1013" t="s">
        <v>8183</v>
      </c>
      <c r="C180" s="1010" t="s">
        <v>8184</v>
      </c>
      <c r="D180" s="699" t="s">
        <v>9074</v>
      </c>
      <c r="E180" s="1010" t="s">
        <v>8255</v>
      </c>
      <c r="F180" s="621">
        <v>740</v>
      </c>
      <c r="G180" s="621" t="s">
        <v>3316</v>
      </c>
      <c r="H180" s="700">
        <v>43657</v>
      </c>
      <c r="I180" s="701" t="s">
        <v>8256</v>
      </c>
      <c r="J180" s="732" t="s">
        <v>8257</v>
      </c>
      <c r="K180" s="715" t="s">
        <v>769</v>
      </c>
      <c r="L180" s="716"/>
      <c r="M180" s="715" t="s">
        <v>769</v>
      </c>
      <c r="N180" s="716"/>
      <c r="O180" s="706" t="s">
        <v>769</v>
      </c>
      <c r="P180" s="706"/>
      <c r="Q180" s="706"/>
      <c r="R180" s="717"/>
      <c r="S180" s="714"/>
    </row>
    <row r="181" spans="1:19" s="543" customFormat="1" ht="59.25" customHeight="1" x14ac:dyDescent="0.2">
      <c r="A181" s="1021"/>
      <c r="B181" s="1015"/>
      <c r="C181" s="1012"/>
      <c r="D181" s="699" t="s">
        <v>8258</v>
      </c>
      <c r="E181" s="1012"/>
      <c r="F181" s="621">
        <v>740</v>
      </c>
      <c r="G181" s="621" t="s">
        <v>3316</v>
      </c>
      <c r="H181" s="700">
        <v>43657</v>
      </c>
      <c r="I181" s="701" t="s">
        <v>8256</v>
      </c>
      <c r="J181" s="732" t="s">
        <v>8259</v>
      </c>
      <c r="K181" s="715" t="s">
        <v>769</v>
      </c>
      <c r="L181" s="716"/>
      <c r="M181" s="715" t="s">
        <v>769</v>
      </c>
      <c r="N181" s="716"/>
      <c r="O181" s="706" t="s">
        <v>769</v>
      </c>
      <c r="P181" s="706"/>
      <c r="Q181" s="706"/>
      <c r="R181" s="717"/>
      <c r="S181" s="714"/>
    </row>
    <row r="182" spans="1:19" s="543" customFormat="1" ht="42.75" customHeight="1" x14ac:dyDescent="0.2">
      <c r="A182" s="626">
        <v>101</v>
      </c>
      <c r="B182" s="678" t="s">
        <v>8185</v>
      </c>
      <c r="C182" s="699" t="s">
        <v>8186</v>
      </c>
      <c r="D182" s="699" t="s">
        <v>3386</v>
      </c>
      <c r="E182" s="699" t="s">
        <v>8187</v>
      </c>
      <c r="F182" s="621">
        <v>170</v>
      </c>
      <c r="G182" s="621" t="s">
        <v>3551</v>
      </c>
      <c r="H182" s="700">
        <v>43612</v>
      </c>
      <c r="I182" s="701" t="s">
        <v>8188</v>
      </c>
      <c r="J182" s="732" t="s">
        <v>8189</v>
      </c>
      <c r="K182" s="715" t="s">
        <v>769</v>
      </c>
      <c r="L182" s="716"/>
      <c r="M182" s="715" t="s">
        <v>769</v>
      </c>
      <c r="N182" s="716"/>
      <c r="O182" s="706" t="s">
        <v>769</v>
      </c>
      <c r="P182" s="706"/>
      <c r="Q182" s="706"/>
      <c r="R182" s="717"/>
      <c r="S182" s="718"/>
    </row>
    <row r="183" spans="1:19" s="543" customFormat="1" ht="65.25" customHeight="1" x14ac:dyDescent="0.2">
      <c r="A183" s="697">
        <v>102</v>
      </c>
      <c r="B183" s="678" t="s">
        <v>8190</v>
      </c>
      <c r="C183" s="699" t="s">
        <v>8270</v>
      </c>
      <c r="D183" s="699" t="s">
        <v>8204</v>
      </c>
      <c r="E183" s="699" t="s">
        <v>8271</v>
      </c>
      <c r="F183" s="621">
        <v>1449.05</v>
      </c>
      <c r="G183" s="621" t="s">
        <v>3361</v>
      </c>
      <c r="H183" s="700">
        <v>43628</v>
      </c>
      <c r="I183" s="701" t="s">
        <v>8205</v>
      </c>
      <c r="J183" s="732" t="s">
        <v>8206</v>
      </c>
      <c r="K183" s="715" t="s">
        <v>769</v>
      </c>
      <c r="L183" s="716"/>
      <c r="M183" s="715" t="s">
        <v>769</v>
      </c>
      <c r="N183" s="716"/>
      <c r="O183" s="706" t="s">
        <v>769</v>
      </c>
      <c r="P183" s="706"/>
      <c r="Q183" s="706"/>
      <c r="R183" s="717"/>
      <c r="S183" s="714"/>
    </row>
    <row r="184" spans="1:19" s="543" customFormat="1" ht="34.5" customHeight="1" x14ac:dyDescent="0.2">
      <c r="A184" s="626">
        <v>103</v>
      </c>
      <c r="B184" s="678" t="s">
        <v>8191</v>
      </c>
      <c r="C184" s="699" t="s">
        <v>8207</v>
      </c>
      <c r="D184" s="699" t="s">
        <v>6597</v>
      </c>
      <c r="E184" s="699" t="s">
        <v>8208</v>
      </c>
      <c r="F184" s="621">
        <v>2419.1999999999998</v>
      </c>
      <c r="G184" s="621" t="s">
        <v>3361</v>
      </c>
      <c r="H184" s="700">
        <v>43634</v>
      </c>
      <c r="I184" s="701" t="s">
        <v>8209</v>
      </c>
      <c r="J184" s="732" t="s">
        <v>8210</v>
      </c>
      <c r="K184" s="715" t="s">
        <v>769</v>
      </c>
      <c r="L184" s="716"/>
      <c r="M184" s="715" t="s">
        <v>769</v>
      </c>
      <c r="N184" s="716"/>
      <c r="O184" s="706"/>
      <c r="P184" s="706"/>
      <c r="Q184" s="706" t="s">
        <v>769</v>
      </c>
      <c r="R184" s="717"/>
      <c r="S184" s="719" t="s">
        <v>9075</v>
      </c>
    </row>
    <row r="185" spans="1:19" s="543" customFormat="1" ht="53.25" customHeight="1" x14ac:dyDescent="0.2">
      <c r="A185" s="697">
        <v>104</v>
      </c>
      <c r="B185" s="678" t="s">
        <v>8192</v>
      </c>
      <c r="C185" s="699" t="s">
        <v>8193</v>
      </c>
      <c r="D185" s="699" t="s">
        <v>3255</v>
      </c>
      <c r="E185" s="699" t="s">
        <v>7937</v>
      </c>
      <c r="F185" s="621">
        <v>211.88</v>
      </c>
      <c r="G185" s="621" t="s">
        <v>3361</v>
      </c>
      <c r="H185" s="700">
        <v>43620</v>
      </c>
      <c r="I185" s="701" t="s">
        <v>8194</v>
      </c>
      <c r="J185" s="732" t="s">
        <v>8195</v>
      </c>
      <c r="K185" s="715" t="s">
        <v>769</v>
      </c>
      <c r="L185" s="716"/>
      <c r="M185" s="715" t="s">
        <v>769</v>
      </c>
      <c r="N185" s="716"/>
      <c r="O185" s="706" t="s">
        <v>769</v>
      </c>
      <c r="P185" s="706"/>
      <c r="Q185" s="706"/>
      <c r="R185" s="717"/>
      <c r="S185" s="714"/>
    </row>
    <row r="186" spans="1:19" s="543" customFormat="1" ht="57.75" customHeight="1" x14ac:dyDescent="0.2">
      <c r="A186" s="697">
        <v>105</v>
      </c>
      <c r="B186" s="678" t="s">
        <v>8200</v>
      </c>
      <c r="C186" s="699" t="s">
        <v>8201</v>
      </c>
      <c r="D186" s="699" t="s">
        <v>7936</v>
      </c>
      <c r="E186" s="699" t="s">
        <v>7937</v>
      </c>
      <c r="F186" s="621">
        <v>155.22999999999999</v>
      </c>
      <c r="G186" s="621" t="s">
        <v>3361</v>
      </c>
      <c r="H186" s="700">
        <v>43628</v>
      </c>
      <c r="I186" s="701" t="s">
        <v>8202</v>
      </c>
      <c r="J186" s="732" t="s">
        <v>8203</v>
      </c>
      <c r="K186" s="715" t="s">
        <v>769</v>
      </c>
      <c r="L186" s="716"/>
      <c r="M186" s="715" t="s">
        <v>769</v>
      </c>
      <c r="N186" s="716"/>
      <c r="O186" s="706" t="s">
        <v>769</v>
      </c>
      <c r="P186" s="706"/>
      <c r="Q186" s="706"/>
      <c r="R186" s="717"/>
      <c r="S186" s="714"/>
    </row>
    <row r="187" spans="1:19" s="543" customFormat="1" ht="55.5" customHeight="1" x14ac:dyDescent="0.2">
      <c r="A187" s="626">
        <v>106</v>
      </c>
      <c r="B187" s="678" t="s">
        <v>8231</v>
      </c>
      <c r="C187" s="699" t="s">
        <v>8269</v>
      </c>
      <c r="D187" s="699" t="s">
        <v>3571</v>
      </c>
      <c r="E187" s="699" t="s">
        <v>8232</v>
      </c>
      <c r="F187" s="621">
        <v>700</v>
      </c>
      <c r="G187" s="621" t="s">
        <v>3316</v>
      </c>
      <c r="H187" s="700">
        <v>43647</v>
      </c>
      <c r="I187" s="701" t="s">
        <v>8233</v>
      </c>
      <c r="J187" s="732" t="s">
        <v>8234</v>
      </c>
      <c r="K187" s="712"/>
      <c r="L187" s="713"/>
      <c r="M187" s="712"/>
      <c r="N187" s="713"/>
      <c r="O187" s="712"/>
      <c r="P187" s="712"/>
      <c r="Q187" s="712"/>
      <c r="R187" s="712"/>
      <c r="S187" s="555" t="s">
        <v>9076</v>
      </c>
    </row>
    <row r="188" spans="1:19" s="543" customFormat="1" ht="34.5" customHeight="1" x14ac:dyDescent="0.2">
      <c r="A188" s="697">
        <v>107</v>
      </c>
      <c r="B188" s="678" t="s">
        <v>8235</v>
      </c>
      <c r="C188" s="699" t="s">
        <v>8236</v>
      </c>
      <c r="D188" s="699" t="s">
        <v>7260</v>
      </c>
      <c r="E188" s="699" t="s">
        <v>9077</v>
      </c>
      <c r="F188" s="621">
        <v>3482.47</v>
      </c>
      <c r="G188" s="621" t="s">
        <v>3316</v>
      </c>
      <c r="H188" s="700">
        <v>43651</v>
      </c>
      <c r="I188" s="701" t="s">
        <v>8237</v>
      </c>
      <c r="J188" s="732" t="s">
        <v>8238</v>
      </c>
      <c r="K188" s="715" t="s">
        <v>769</v>
      </c>
      <c r="L188" s="716"/>
      <c r="M188" s="715" t="s">
        <v>769</v>
      </c>
      <c r="N188" s="716"/>
      <c r="O188" s="706" t="s">
        <v>769</v>
      </c>
      <c r="P188" s="706"/>
      <c r="Q188" s="706"/>
      <c r="R188" s="717"/>
      <c r="S188" s="714"/>
    </row>
    <row r="189" spans="1:19" s="543" customFormat="1" ht="34.5" customHeight="1" x14ac:dyDescent="0.2">
      <c r="A189" s="1019">
        <v>108</v>
      </c>
      <c r="B189" s="1013" t="s">
        <v>8239</v>
      </c>
      <c r="C189" s="1010" t="s">
        <v>8272</v>
      </c>
      <c r="D189" s="699" t="s">
        <v>1616</v>
      </c>
      <c r="E189" s="1010" t="s">
        <v>8273</v>
      </c>
      <c r="F189" s="621">
        <v>1359.74</v>
      </c>
      <c r="G189" s="621" t="s">
        <v>3316</v>
      </c>
      <c r="H189" s="700">
        <v>43655</v>
      </c>
      <c r="I189" s="1036" t="s">
        <v>8048</v>
      </c>
      <c r="J189" s="732" t="s">
        <v>8240</v>
      </c>
      <c r="K189" s="715" t="s">
        <v>769</v>
      </c>
      <c r="L189" s="716"/>
      <c r="M189" s="715" t="s">
        <v>769</v>
      </c>
      <c r="N189" s="716"/>
      <c r="O189" s="706" t="s">
        <v>769</v>
      </c>
      <c r="P189" s="706"/>
      <c r="Q189" s="706"/>
      <c r="R189" s="717"/>
      <c r="S189" s="714"/>
    </row>
    <row r="190" spans="1:19" s="543" customFormat="1" ht="34.5" customHeight="1" x14ac:dyDescent="0.2">
      <c r="A190" s="1020"/>
      <c r="B190" s="1014"/>
      <c r="C190" s="1011"/>
      <c r="D190" s="699" t="s">
        <v>8241</v>
      </c>
      <c r="E190" s="1011"/>
      <c r="F190" s="621">
        <v>64</v>
      </c>
      <c r="G190" s="621" t="s">
        <v>3316</v>
      </c>
      <c r="H190" s="700">
        <v>43655</v>
      </c>
      <c r="I190" s="1037"/>
      <c r="J190" s="732" t="s">
        <v>8242</v>
      </c>
      <c r="K190" s="715" t="s">
        <v>769</v>
      </c>
      <c r="L190" s="716"/>
      <c r="M190" s="715" t="s">
        <v>769</v>
      </c>
      <c r="N190" s="716"/>
      <c r="O190" s="706" t="s">
        <v>769</v>
      </c>
      <c r="P190" s="706"/>
      <c r="Q190" s="706"/>
      <c r="R190" s="717"/>
      <c r="S190" s="714"/>
    </row>
    <row r="191" spans="1:19" s="543" customFormat="1" ht="34.5" customHeight="1" x14ac:dyDescent="0.2">
      <c r="A191" s="1021"/>
      <c r="B191" s="1015"/>
      <c r="C191" s="1012"/>
      <c r="D191" s="699" t="s">
        <v>8243</v>
      </c>
      <c r="E191" s="1012"/>
      <c r="F191" s="621">
        <v>160</v>
      </c>
      <c r="G191" s="621" t="s">
        <v>3316</v>
      </c>
      <c r="H191" s="700">
        <v>43655</v>
      </c>
      <c r="I191" s="1038"/>
      <c r="J191" s="732" t="s">
        <v>8244</v>
      </c>
      <c r="K191" s="715" t="s">
        <v>769</v>
      </c>
      <c r="L191" s="716"/>
      <c r="M191" s="715" t="s">
        <v>769</v>
      </c>
      <c r="N191" s="716"/>
      <c r="O191" s="706"/>
      <c r="P191" s="706"/>
      <c r="Q191" s="706" t="s">
        <v>769</v>
      </c>
      <c r="R191" s="717"/>
      <c r="S191" s="719" t="s">
        <v>9078</v>
      </c>
    </row>
    <row r="192" spans="1:19" s="543" customFormat="1" ht="48" x14ac:dyDescent="0.2">
      <c r="A192" s="697">
        <v>109</v>
      </c>
      <c r="B192" s="678" t="s">
        <v>8245</v>
      </c>
      <c r="C192" s="699" t="s">
        <v>8246</v>
      </c>
      <c r="D192" s="699" t="s">
        <v>4380</v>
      </c>
      <c r="E192" s="699" t="s">
        <v>8261</v>
      </c>
      <c r="F192" s="621">
        <v>2080</v>
      </c>
      <c r="G192" s="621" t="s">
        <v>3316</v>
      </c>
      <c r="H192" s="700">
        <v>43661</v>
      </c>
      <c r="I192" s="701" t="s">
        <v>8274</v>
      </c>
      <c r="J192" s="732" t="s">
        <v>8262</v>
      </c>
      <c r="K192" s="715" t="s">
        <v>769</v>
      </c>
      <c r="L192" s="716"/>
      <c r="M192" s="715" t="s">
        <v>769</v>
      </c>
      <c r="N192" s="716"/>
      <c r="O192" s="706" t="s">
        <v>769</v>
      </c>
      <c r="P192" s="706"/>
      <c r="Q192" s="706"/>
      <c r="R192" s="717"/>
      <c r="S192" s="714"/>
    </row>
    <row r="193" spans="1:19" s="543" customFormat="1" ht="69.75" customHeight="1" x14ac:dyDescent="0.2">
      <c r="A193" s="697">
        <v>110</v>
      </c>
      <c r="B193" s="678" t="s">
        <v>8247</v>
      </c>
      <c r="C193" s="699" t="s">
        <v>8248</v>
      </c>
      <c r="D193" s="699" t="s">
        <v>3814</v>
      </c>
      <c r="E193" s="699" t="s">
        <v>8249</v>
      </c>
      <c r="F193" s="621">
        <v>445</v>
      </c>
      <c r="G193" s="621" t="s">
        <v>3316</v>
      </c>
      <c r="H193" s="700">
        <v>43651</v>
      </c>
      <c r="I193" s="701" t="s">
        <v>8250</v>
      </c>
      <c r="J193" s="732" t="s">
        <v>8251</v>
      </c>
      <c r="K193" s="715" t="s">
        <v>769</v>
      </c>
      <c r="L193" s="716"/>
      <c r="M193" s="715" t="s">
        <v>769</v>
      </c>
      <c r="N193" s="716"/>
      <c r="O193" s="706" t="s">
        <v>769</v>
      </c>
      <c r="P193" s="706"/>
      <c r="Q193" s="706"/>
      <c r="R193" s="717"/>
      <c r="S193" s="714"/>
    </row>
    <row r="194" spans="1:19" s="543" customFormat="1" ht="60" customHeight="1" x14ac:dyDescent="0.2">
      <c r="A194" s="626">
        <v>111</v>
      </c>
      <c r="B194" s="678" t="s">
        <v>8252</v>
      </c>
      <c r="C194" s="699" t="s">
        <v>8275</v>
      </c>
      <c r="D194" s="699" t="s">
        <v>3255</v>
      </c>
      <c r="E194" s="699" t="s">
        <v>9079</v>
      </c>
      <c r="F194" s="621">
        <v>394.37</v>
      </c>
      <c r="G194" s="621" t="s">
        <v>3316</v>
      </c>
      <c r="H194" s="700">
        <v>43651</v>
      </c>
      <c r="I194" s="701" t="s">
        <v>8253</v>
      </c>
      <c r="J194" s="732" t="s">
        <v>8254</v>
      </c>
      <c r="K194" s="715" t="s">
        <v>769</v>
      </c>
      <c r="L194" s="716"/>
      <c r="M194" s="715" t="s">
        <v>769</v>
      </c>
      <c r="N194" s="716"/>
      <c r="O194" s="706" t="s">
        <v>769</v>
      </c>
      <c r="P194" s="706"/>
      <c r="Q194" s="706"/>
      <c r="R194" s="717"/>
      <c r="S194" s="714"/>
    </row>
    <row r="195" spans="1:19" s="543" customFormat="1" ht="34.5" customHeight="1" x14ac:dyDescent="0.2">
      <c r="A195" s="697">
        <v>112</v>
      </c>
      <c r="B195" s="678" t="s">
        <v>8263</v>
      </c>
      <c r="C195" s="699" t="s">
        <v>8280</v>
      </c>
      <c r="D195" s="699" t="s">
        <v>5287</v>
      </c>
      <c r="E195" s="622" t="s">
        <v>8281</v>
      </c>
      <c r="F195" s="621">
        <v>854</v>
      </c>
      <c r="G195" s="621" t="s">
        <v>3316</v>
      </c>
      <c r="H195" s="700">
        <v>43665</v>
      </c>
      <c r="I195" s="701" t="s">
        <v>8282</v>
      </c>
      <c r="J195" s="732" t="s">
        <v>8283</v>
      </c>
      <c r="K195" s="715" t="s">
        <v>769</v>
      </c>
      <c r="L195" s="716"/>
      <c r="M195" s="715" t="s">
        <v>769</v>
      </c>
      <c r="N195" s="716"/>
      <c r="O195" s="706" t="s">
        <v>769</v>
      </c>
      <c r="P195" s="706"/>
      <c r="Q195" s="706"/>
      <c r="R195" s="717"/>
      <c r="S195" s="714"/>
    </row>
    <row r="196" spans="1:19" s="543" customFormat="1" ht="40.5" customHeight="1" x14ac:dyDescent="0.2">
      <c r="A196" s="697">
        <v>113</v>
      </c>
      <c r="B196" s="678" t="s">
        <v>8288</v>
      </c>
      <c r="C196" s="699" t="s">
        <v>8182</v>
      </c>
      <c r="D196" s="699" t="s">
        <v>9080</v>
      </c>
      <c r="E196" s="622" t="s">
        <v>8284</v>
      </c>
      <c r="F196" s="621">
        <v>249.74</v>
      </c>
      <c r="G196" s="621" t="s">
        <v>3316</v>
      </c>
      <c r="H196" s="700">
        <v>43675</v>
      </c>
      <c r="I196" s="701" t="s">
        <v>6683</v>
      </c>
      <c r="J196" s="732" t="s">
        <v>9081</v>
      </c>
      <c r="K196" s="715" t="s">
        <v>769</v>
      </c>
      <c r="L196" s="716"/>
      <c r="M196" s="715" t="s">
        <v>769</v>
      </c>
      <c r="N196" s="716"/>
      <c r="O196" s="706" t="s">
        <v>769</v>
      </c>
      <c r="P196" s="706"/>
      <c r="Q196" s="706"/>
      <c r="R196" s="717"/>
      <c r="S196" s="714"/>
    </row>
    <row r="197" spans="1:19" s="543" customFormat="1" ht="40.5" customHeight="1" x14ac:dyDescent="0.2">
      <c r="A197" s="697">
        <v>114</v>
      </c>
      <c r="B197" s="678" t="s">
        <v>8289</v>
      </c>
      <c r="C197" s="699" t="s">
        <v>8285</v>
      </c>
      <c r="D197" s="699" t="s">
        <v>8286</v>
      </c>
      <c r="E197" s="622" t="s">
        <v>8284</v>
      </c>
      <c r="F197" s="621">
        <v>380</v>
      </c>
      <c r="G197" s="621" t="s">
        <v>3316</v>
      </c>
      <c r="H197" s="700">
        <v>43669</v>
      </c>
      <c r="I197" s="701" t="s">
        <v>6750</v>
      </c>
      <c r="J197" s="732" t="s">
        <v>8287</v>
      </c>
      <c r="K197" s="715" t="s">
        <v>769</v>
      </c>
      <c r="L197" s="716"/>
      <c r="M197" s="715" t="s">
        <v>769</v>
      </c>
      <c r="N197" s="716"/>
      <c r="O197" s="706" t="s">
        <v>769</v>
      </c>
      <c r="P197" s="706"/>
      <c r="Q197" s="706"/>
      <c r="R197" s="717"/>
      <c r="S197" s="714"/>
    </row>
    <row r="198" spans="1:19" s="543" customFormat="1" ht="34.5" customHeight="1" x14ac:dyDescent="0.2">
      <c r="A198" s="1007">
        <v>115</v>
      </c>
      <c r="B198" s="1013" t="s">
        <v>8317</v>
      </c>
      <c r="C198" s="1010" t="s">
        <v>8320</v>
      </c>
      <c r="D198" s="699" t="s">
        <v>8321</v>
      </c>
      <c r="E198" s="1016" t="s">
        <v>8322</v>
      </c>
      <c r="F198" s="621">
        <v>52.6</v>
      </c>
      <c r="G198" s="621" t="s">
        <v>3648</v>
      </c>
      <c r="H198" s="700">
        <v>43692</v>
      </c>
      <c r="I198" s="701" t="s">
        <v>7608</v>
      </c>
      <c r="J198" s="732" t="s">
        <v>8323</v>
      </c>
      <c r="K198" s="715" t="s">
        <v>769</v>
      </c>
      <c r="L198" s="716"/>
      <c r="M198" s="715" t="s">
        <v>769</v>
      </c>
      <c r="N198" s="716"/>
      <c r="O198" s="706" t="s">
        <v>769</v>
      </c>
      <c r="P198" s="706"/>
      <c r="Q198" s="706"/>
      <c r="R198" s="717"/>
      <c r="S198" s="714"/>
    </row>
    <row r="199" spans="1:19" s="543" customFormat="1" ht="34.5" customHeight="1" x14ac:dyDescent="0.2">
      <c r="A199" s="1009"/>
      <c r="B199" s="1014"/>
      <c r="C199" s="1011"/>
      <c r="D199" s="699" t="s">
        <v>8324</v>
      </c>
      <c r="E199" s="1017"/>
      <c r="F199" s="621">
        <v>77</v>
      </c>
      <c r="G199" s="621" t="s">
        <v>3648</v>
      </c>
      <c r="H199" s="700">
        <v>43692</v>
      </c>
      <c r="I199" s="701" t="s">
        <v>8325</v>
      </c>
      <c r="J199" s="732" t="s">
        <v>8326</v>
      </c>
      <c r="K199" s="715" t="s">
        <v>769</v>
      </c>
      <c r="L199" s="716"/>
      <c r="M199" s="715" t="s">
        <v>769</v>
      </c>
      <c r="N199" s="716"/>
      <c r="O199" s="706" t="s">
        <v>769</v>
      </c>
      <c r="P199" s="706"/>
      <c r="Q199" s="706"/>
      <c r="R199" s="717"/>
      <c r="S199" s="714"/>
    </row>
    <row r="200" spans="1:19" s="543" customFormat="1" ht="34.5" customHeight="1" x14ac:dyDescent="0.2">
      <c r="A200" s="1009"/>
      <c r="B200" s="1014"/>
      <c r="C200" s="1011"/>
      <c r="D200" s="699" t="s">
        <v>8327</v>
      </c>
      <c r="E200" s="1017"/>
      <c r="F200" s="621">
        <v>105</v>
      </c>
      <c r="G200" s="621" t="s">
        <v>3648</v>
      </c>
      <c r="H200" s="700">
        <v>43692</v>
      </c>
      <c r="I200" s="701" t="s">
        <v>8328</v>
      </c>
      <c r="J200" s="732" t="s">
        <v>8329</v>
      </c>
      <c r="K200" s="715" t="s">
        <v>769</v>
      </c>
      <c r="L200" s="716"/>
      <c r="M200" s="715" t="s">
        <v>769</v>
      </c>
      <c r="N200" s="716"/>
      <c r="O200" s="706" t="s">
        <v>769</v>
      </c>
      <c r="P200" s="706"/>
      <c r="Q200" s="706"/>
      <c r="R200" s="717"/>
      <c r="S200" s="714"/>
    </row>
    <row r="201" spans="1:19" s="543" customFormat="1" ht="34.5" customHeight="1" x14ac:dyDescent="0.2">
      <c r="A201" s="1008"/>
      <c r="B201" s="1015"/>
      <c r="C201" s="1012"/>
      <c r="D201" s="699" t="s">
        <v>8204</v>
      </c>
      <c r="E201" s="1018"/>
      <c r="F201" s="621">
        <v>1196.8800000000001</v>
      </c>
      <c r="G201" s="621" t="s">
        <v>3648</v>
      </c>
      <c r="H201" s="700">
        <v>43692</v>
      </c>
      <c r="I201" s="701" t="s">
        <v>8330</v>
      </c>
      <c r="J201" s="732" t="s">
        <v>8331</v>
      </c>
      <c r="K201" s="715"/>
      <c r="L201" s="715" t="s">
        <v>769</v>
      </c>
      <c r="M201" s="715" t="s">
        <v>769</v>
      </c>
      <c r="N201" s="716"/>
      <c r="O201" s="706"/>
      <c r="P201" s="706"/>
      <c r="Q201" s="706"/>
      <c r="R201" s="717" t="s">
        <v>769</v>
      </c>
      <c r="S201" s="714" t="s">
        <v>9082</v>
      </c>
    </row>
    <row r="202" spans="1:19" s="543" customFormat="1" ht="34.5" customHeight="1" x14ac:dyDescent="0.2">
      <c r="A202" s="1007">
        <v>116</v>
      </c>
      <c r="B202" s="1013" t="s">
        <v>8318</v>
      </c>
      <c r="C202" s="1016" t="s">
        <v>7535</v>
      </c>
      <c r="D202" s="699" t="s">
        <v>5024</v>
      </c>
      <c r="E202" s="1016" t="s">
        <v>8419</v>
      </c>
      <c r="F202" s="621">
        <v>480</v>
      </c>
      <c r="G202" s="621" t="s">
        <v>3329</v>
      </c>
      <c r="H202" s="700">
        <v>43711</v>
      </c>
      <c r="I202" s="701" t="s">
        <v>8332</v>
      </c>
      <c r="J202" s="732" t="s">
        <v>8333</v>
      </c>
      <c r="K202" s="715" t="s">
        <v>769</v>
      </c>
      <c r="L202" s="716"/>
      <c r="M202" s="715" t="s">
        <v>769</v>
      </c>
      <c r="N202" s="716"/>
      <c r="O202" s="706" t="s">
        <v>769</v>
      </c>
      <c r="P202" s="706"/>
      <c r="Q202" s="706"/>
      <c r="R202" s="717"/>
      <c r="S202" s="714"/>
    </row>
    <row r="203" spans="1:19" s="543" customFormat="1" ht="34.5" customHeight="1" x14ac:dyDescent="0.2">
      <c r="A203" s="1009"/>
      <c r="B203" s="1014"/>
      <c r="C203" s="1017"/>
      <c r="D203" s="699" t="s">
        <v>3468</v>
      </c>
      <c r="E203" s="1017"/>
      <c r="F203" s="621">
        <v>1969.3</v>
      </c>
      <c r="G203" s="621" t="s">
        <v>3329</v>
      </c>
      <c r="H203" s="700">
        <v>43711</v>
      </c>
      <c r="I203" s="701" t="s">
        <v>8334</v>
      </c>
      <c r="J203" s="732" t="s">
        <v>8335</v>
      </c>
      <c r="K203" s="715" t="s">
        <v>769</v>
      </c>
      <c r="L203" s="716"/>
      <c r="M203" s="715" t="s">
        <v>769</v>
      </c>
      <c r="N203" s="716"/>
      <c r="O203" s="706" t="s">
        <v>769</v>
      </c>
      <c r="P203" s="706"/>
      <c r="Q203" s="706"/>
      <c r="R203" s="717"/>
      <c r="S203" s="714"/>
    </row>
    <row r="204" spans="1:19" s="543" customFormat="1" ht="34.5" customHeight="1" x14ac:dyDescent="0.2">
      <c r="A204" s="1008"/>
      <c r="B204" s="1015"/>
      <c r="C204" s="1018"/>
      <c r="D204" s="699" t="s">
        <v>8286</v>
      </c>
      <c r="E204" s="1018"/>
      <c r="F204" s="621">
        <v>684</v>
      </c>
      <c r="G204" s="621" t="s">
        <v>3329</v>
      </c>
      <c r="H204" s="700">
        <v>43711</v>
      </c>
      <c r="I204" s="701" t="s">
        <v>7608</v>
      </c>
      <c r="J204" s="732" t="s">
        <v>8336</v>
      </c>
      <c r="K204" s="715" t="s">
        <v>769</v>
      </c>
      <c r="L204" s="716"/>
      <c r="M204" s="715" t="s">
        <v>769</v>
      </c>
      <c r="N204" s="716"/>
      <c r="O204" s="706"/>
      <c r="P204" s="706"/>
      <c r="Q204" s="706" t="s">
        <v>769</v>
      </c>
      <c r="R204" s="717"/>
      <c r="S204" s="714" t="s">
        <v>9083</v>
      </c>
    </row>
    <row r="205" spans="1:19" s="543" customFormat="1" ht="36" x14ac:dyDescent="0.2">
      <c r="A205" s="697">
        <v>117</v>
      </c>
      <c r="B205" s="678" t="s">
        <v>8319</v>
      </c>
      <c r="C205" s="699" t="s">
        <v>8337</v>
      </c>
      <c r="D205" s="699" t="s">
        <v>8286</v>
      </c>
      <c r="E205" s="699" t="s">
        <v>8420</v>
      </c>
      <c r="F205" s="621">
        <v>1400</v>
      </c>
      <c r="G205" s="621" t="s">
        <v>3329</v>
      </c>
      <c r="H205" s="700">
        <v>43713</v>
      </c>
      <c r="I205" s="701" t="s">
        <v>7466</v>
      </c>
      <c r="J205" s="732" t="s">
        <v>8338</v>
      </c>
      <c r="K205" s="715" t="s">
        <v>769</v>
      </c>
      <c r="L205" s="716"/>
      <c r="M205" s="715" t="s">
        <v>769</v>
      </c>
      <c r="N205" s="716"/>
      <c r="O205" s="706" t="s">
        <v>769</v>
      </c>
      <c r="P205" s="706"/>
      <c r="Q205" s="706"/>
      <c r="R205" s="717"/>
      <c r="S205" s="718"/>
    </row>
    <row r="206" spans="1:19" s="543" customFormat="1" ht="34.5" customHeight="1" x14ac:dyDescent="0.2">
      <c r="A206" s="697">
        <v>118</v>
      </c>
      <c r="B206" s="678" t="s">
        <v>8339</v>
      </c>
      <c r="C206" s="699" t="s">
        <v>7520</v>
      </c>
      <c r="D206" s="699" t="s">
        <v>3448</v>
      </c>
      <c r="E206" s="699" t="s">
        <v>8340</v>
      </c>
      <c r="F206" s="621">
        <v>485</v>
      </c>
      <c r="G206" s="621" t="s">
        <v>3329</v>
      </c>
      <c r="H206" s="700">
        <v>43711</v>
      </c>
      <c r="I206" s="701" t="s">
        <v>8130</v>
      </c>
      <c r="J206" s="732" t="s">
        <v>8341</v>
      </c>
      <c r="K206" s="712"/>
      <c r="L206" s="713"/>
      <c r="M206" s="712"/>
      <c r="N206" s="713"/>
      <c r="O206" s="712"/>
      <c r="P206" s="712"/>
      <c r="Q206" s="712"/>
      <c r="R206" s="712"/>
      <c r="S206" s="555" t="s">
        <v>7691</v>
      </c>
    </row>
    <row r="207" spans="1:19" s="543" customFormat="1" ht="36" x14ac:dyDescent="0.2">
      <c r="A207" s="697">
        <v>119</v>
      </c>
      <c r="B207" s="678" t="s">
        <v>8342</v>
      </c>
      <c r="C207" s="699" t="s">
        <v>8343</v>
      </c>
      <c r="D207" s="699" t="s">
        <v>3255</v>
      </c>
      <c r="E207" s="699" t="s">
        <v>8421</v>
      </c>
      <c r="F207" s="621">
        <v>271.2</v>
      </c>
      <c r="G207" s="621" t="s">
        <v>3648</v>
      </c>
      <c r="H207" s="700">
        <v>43706</v>
      </c>
      <c r="I207" s="701" t="s">
        <v>8344</v>
      </c>
      <c r="J207" s="732" t="s">
        <v>8345</v>
      </c>
      <c r="K207" s="715" t="s">
        <v>769</v>
      </c>
      <c r="L207" s="716"/>
      <c r="M207" s="715" t="s">
        <v>769</v>
      </c>
      <c r="N207" s="716"/>
      <c r="O207" s="706" t="s">
        <v>769</v>
      </c>
      <c r="P207" s="706"/>
      <c r="Q207" s="706"/>
      <c r="R207" s="717"/>
      <c r="S207" s="718"/>
    </row>
    <row r="208" spans="1:19" s="543" customFormat="1" ht="60" x14ac:dyDescent="0.2">
      <c r="A208" s="697">
        <v>120</v>
      </c>
      <c r="B208" s="678" t="s">
        <v>8346</v>
      </c>
      <c r="C208" s="699" t="s">
        <v>8347</v>
      </c>
      <c r="D208" s="699" t="s">
        <v>3255</v>
      </c>
      <c r="E208" s="699" t="s">
        <v>8422</v>
      </c>
      <c r="F208" s="621">
        <v>292.67</v>
      </c>
      <c r="G208" s="621" t="s">
        <v>3329</v>
      </c>
      <c r="H208" s="700">
        <v>43710</v>
      </c>
      <c r="I208" s="701" t="s">
        <v>8348</v>
      </c>
      <c r="J208" s="732" t="s">
        <v>8349</v>
      </c>
      <c r="K208" s="658" t="s">
        <v>769</v>
      </c>
      <c r="L208" s="658"/>
      <c r="M208" s="658" t="s">
        <v>769</v>
      </c>
      <c r="N208" s="658"/>
      <c r="O208" s="658" t="s">
        <v>769</v>
      </c>
      <c r="P208" s="703"/>
      <c r="Q208" s="703"/>
      <c r="R208" s="724"/>
      <c r="S208" s="720"/>
    </row>
    <row r="209" spans="1:19" s="543" customFormat="1" ht="63.75" x14ac:dyDescent="0.2">
      <c r="A209" s="697">
        <v>121</v>
      </c>
      <c r="B209" s="678" t="s">
        <v>8350</v>
      </c>
      <c r="C209" s="699" t="s">
        <v>8351</v>
      </c>
      <c r="D209" s="699" t="s">
        <v>98</v>
      </c>
      <c r="E209" s="622" t="s">
        <v>8423</v>
      </c>
      <c r="F209" s="621">
        <v>62</v>
      </c>
      <c r="G209" s="621" t="s">
        <v>3329</v>
      </c>
      <c r="H209" s="700">
        <v>43718</v>
      </c>
      <c r="I209" s="701" t="s">
        <v>8352</v>
      </c>
      <c r="J209" s="732" t="s">
        <v>8353</v>
      </c>
      <c r="K209" s="710" t="s">
        <v>6763</v>
      </c>
      <c r="L209" s="710" t="s">
        <v>6763</v>
      </c>
      <c r="M209" s="710" t="s">
        <v>6763</v>
      </c>
      <c r="N209" s="710" t="s">
        <v>6763</v>
      </c>
      <c r="O209" s="710" t="s">
        <v>6763</v>
      </c>
      <c r="P209" s="710" t="s">
        <v>6763</v>
      </c>
      <c r="Q209" s="710" t="s">
        <v>6763</v>
      </c>
      <c r="R209" s="710" t="s">
        <v>6763</v>
      </c>
      <c r="S209" s="711" t="s">
        <v>9084</v>
      </c>
    </row>
    <row r="210" spans="1:19" s="543" customFormat="1" ht="29.25" customHeight="1" x14ac:dyDescent="0.2">
      <c r="A210" s="697">
        <v>122</v>
      </c>
      <c r="B210" s="678" t="s">
        <v>8362</v>
      </c>
      <c r="C210" s="699" t="s">
        <v>8363</v>
      </c>
      <c r="D210" s="699" t="s">
        <v>8364</v>
      </c>
      <c r="E210" s="699" t="s">
        <v>8424</v>
      </c>
      <c r="F210" s="621">
        <v>1970</v>
      </c>
      <c r="G210" s="621" t="s">
        <v>3832</v>
      </c>
      <c r="H210" s="700">
        <v>43745</v>
      </c>
      <c r="I210" s="701" t="s">
        <v>8365</v>
      </c>
      <c r="J210" s="732" t="s">
        <v>8366</v>
      </c>
      <c r="K210" s="658" t="s">
        <v>769</v>
      </c>
      <c r="L210" s="658"/>
      <c r="M210" s="658" t="s">
        <v>769</v>
      </c>
      <c r="N210" s="658"/>
      <c r="O210" s="658" t="s">
        <v>769</v>
      </c>
      <c r="P210" s="658"/>
      <c r="Q210" s="658"/>
      <c r="R210" s="658"/>
      <c r="S210" s="666"/>
    </row>
    <row r="211" spans="1:19" s="543" customFormat="1" ht="31.5" customHeight="1" x14ac:dyDescent="0.2">
      <c r="A211" s="1007">
        <v>123</v>
      </c>
      <c r="B211" s="1013" t="s">
        <v>8367</v>
      </c>
      <c r="C211" s="1010" t="s">
        <v>8368</v>
      </c>
      <c r="D211" s="699" t="s">
        <v>8369</v>
      </c>
      <c r="E211" s="1010" t="s">
        <v>8425</v>
      </c>
      <c r="F211" s="621">
        <v>595.29999999999995</v>
      </c>
      <c r="G211" s="621" t="s">
        <v>3832</v>
      </c>
      <c r="H211" s="700">
        <v>43753</v>
      </c>
      <c r="I211" s="701" t="s">
        <v>8370</v>
      </c>
      <c r="J211" s="732" t="s">
        <v>8371</v>
      </c>
      <c r="K211" s="658" t="s">
        <v>769</v>
      </c>
      <c r="L211" s="658"/>
      <c r="M211" s="658" t="s">
        <v>769</v>
      </c>
      <c r="N211" s="658"/>
      <c r="O211" s="658" t="s">
        <v>769</v>
      </c>
      <c r="P211" s="658"/>
      <c r="Q211" s="658"/>
      <c r="R211" s="658"/>
      <c r="S211" s="666"/>
    </row>
    <row r="212" spans="1:19" s="543" customFormat="1" ht="31.5" customHeight="1" x14ac:dyDescent="0.2">
      <c r="A212" s="1008"/>
      <c r="B212" s="1015"/>
      <c r="C212" s="1012"/>
      <c r="D212" s="699" t="s">
        <v>7931</v>
      </c>
      <c r="E212" s="1012"/>
      <c r="F212" s="621">
        <v>961.85</v>
      </c>
      <c r="G212" s="621" t="s">
        <v>3832</v>
      </c>
      <c r="H212" s="700">
        <v>43753</v>
      </c>
      <c r="I212" s="701" t="s">
        <v>8372</v>
      </c>
      <c r="J212" s="732" t="s">
        <v>8373</v>
      </c>
      <c r="K212" s="658" t="s">
        <v>769</v>
      </c>
      <c r="L212" s="658"/>
      <c r="M212" s="658" t="s">
        <v>769</v>
      </c>
      <c r="N212" s="658"/>
      <c r="O212" s="658" t="s">
        <v>769</v>
      </c>
      <c r="P212" s="658"/>
      <c r="Q212" s="658"/>
      <c r="R212" s="658"/>
      <c r="S212" s="666"/>
    </row>
    <row r="213" spans="1:19" s="543" customFormat="1" ht="40.5" customHeight="1" x14ac:dyDescent="0.2">
      <c r="A213" s="1007">
        <v>124</v>
      </c>
      <c r="B213" s="1013" t="s">
        <v>8374</v>
      </c>
      <c r="C213" s="1010" t="s">
        <v>8375</v>
      </c>
      <c r="D213" s="699" t="s">
        <v>8376</v>
      </c>
      <c r="E213" s="1010" t="s">
        <v>8426</v>
      </c>
      <c r="F213" s="621">
        <v>1005.7</v>
      </c>
      <c r="G213" s="621" t="s">
        <v>3713</v>
      </c>
      <c r="H213" s="700">
        <v>43805</v>
      </c>
      <c r="I213" s="701" t="s">
        <v>8377</v>
      </c>
      <c r="J213" s="732" t="s">
        <v>8576</v>
      </c>
      <c r="K213" s="551" t="s">
        <v>769</v>
      </c>
      <c r="L213" s="552"/>
      <c r="M213" s="551" t="s">
        <v>769</v>
      </c>
      <c r="N213" s="552"/>
      <c r="O213" s="553" t="s">
        <v>769</v>
      </c>
      <c r="P213" s="553"/>
      <c r="Q213" s="553"/>
      <c r="R213" s="553"/>
      <c r="S213" s="555"/>
    </row>
    <row r="214" spans="1:19" s="543" customFormat="1" ht="40.5" customHeight="1" x14ac:dyDescent="0.2">
      <c r="A214" s="1009"/>
      <c r="B214" s="1014"/>
      <c r="C214" s="1011"/>
      <c r="D214" s="699" t="s">
        <v>8378</v>
      </c>
      <c r="E214" s="1011"/>
      <c r="F214" s="621">
        <v>8595.09</v>
      </c>
      <c r="G214" s="621" t="s">
        <v>3713</v>
      </c>
      <c r="H214" s="700">
        <v>43805</v>
      </c>
      <c r="I214" s="701" t="s">
        <v>8377</v>
      </c>
      <c r="J214" s="732" t="s">
        <v>8577</v>
      </c>
      <c r="K214" s="551" t="s">
        <v>769</v>
      </c>
      <c r="L214" s="552"/>
      <c r="M214" s="551" t="s">
        <v>769</v>
      </c>
      <c r="N214" s="552"/>
      <c r="O214" s="553" t="s">
        <v>769</v>
      </c>
      <c r="P214" s="553"/>
      <c r="Q214" s="553"/>
      <c r="R214" s="553"/>
      <c r="S214" s="555"/>
    </row>
    <row r="215" spans="1:19" s="543" customFormat="1" ht="40.5" customHeight="1" x14ac:dyDescent="0.2">
      <c r="A215" s="1009"/>
      <c r="B215" s="1014"/>
      <c r="C215" s="1011"/>
      <c r="D215" s="699" t="s">
        <v>54</v>
      </c>
      <c r="E215" s="1011"/>
      <c r="F215" s="621">
        <v>3900</v>
      </c>
      <c r="G215" s="621" t="s">
        <v>3713</v>
      </c>
      <c r="H215" s="700">
        <v>43805</v>
      </c>
      <c r="I215" s="701" t="s">
        <v>8377</v>
      </c>
      <c r="J215" s="732" t="s">
        <v>8578</v>
      </c>
      <c r="K215" s="551" t="s">
        <v>769</v>
      </c>
      <c r="L215" s="552"/>
      <c r="M215" s="551" t="s">
        <v>769</v>
      </c>
      <c r="N215" s="552"/>
      <c r="O215" s="553" t="s">
        <v>769</v>
      </c>
      <c r="P215" s="553"/>
      <c r="Q215" s="553"/>
      <c r="R215" s="553"/>
      <c r="S215" s="555"/>
    </row>
    <row r="216" spans="1:19" s="543" customFormat="1" ht="40.5" customHeight="1" x14ac:dyDescent="0.2">
      <c r="A216" s="1009"/>
      <c r="B216" s="1014"/>
      <c r="C216" s="1011"/>
      <c r="D216" s="699" t="s">
        <v>8379</v>
      </c>
      <c r="E216" s="1011"/>
      <c r="F216" s="621">
        <v>1390.68</v>
      </c>
      <c r="G216" s="621" t="s">
        <v>3713</v>
      </c>
      <c r="H216" s="700">
        <v>43805</v>
      </c>
      <c r="I216" s="701" t="s">
        <v>8380</v>
      </c>
      <c r="J216" s="732" t="s">
        <v>8579</v>
      </c>
      <c r="K216" s="551" t="s">
        <v>769</v>
      </c>
      <c r="L216" s="552"/>
      <c r="M216" s="551" t="s">
        <v>769</v>
      </c>
      <c r="N216" s="552"/>
      <c r="O216" s="553" t="s">
        <v>769</v>
      </c>
      <c r="P216" s="553"/>
      <c r="Q216" s="553"/>
      <c r="R216" s="553"/>
      <c r="S216" s="555"/>
    </row>
    <row r="217" spans="1:19" s="543" customFormat="1" ht="40.5" customHeight="1" x14ac:dyDescent="0.2">
      <c r="A217" s="1009"/>
      <c r="B217" s="1014"/>
      <c r="C217" s="1011"/>
      <c r="D217" s="699" t="s">
        <v>8381</v>
      </c>
      <c r="E217" s="1011"/>
      <c r="F217" s="621">
        <v>18925.240000000002</v>
      </c>
      <c r="G217" s="621" t="s">
        <v>3713</v>
      </c>
      <c r="H217" s="700">
        <v>43805</v>
      </c>
      <c r="I217" s="701" t="s">
        <v>8380</v>
      </c>
      <c r="J217" s="732" t="s">
        <v>8580</v>
      </c>
      <c r="K217" s="551" t="s">
        <v>769</v>
      </c>
      <c r="L217" s="552"/>
      <c r="M217" s="551" t="s">
        <v>769</v>
      </c>
      <c r="N217" s="552"/>
      <c r="O217" s="553" t="s">
        <v>769</v>
      </c>
      <c r="P217" s="553"/>
      <c r="Q217" s="553" t="s">
        <v>769</v>
      </c>
      <c r="R217" s="553"/>
      <c r="S217" s="555" t="s">
        <v>9085</v>
      </c>
    </row>
    <row r="218" spans="1:19" s="543" customFormat="1" ht="40.5" customHeight="1" x14ac:dyDescent="0.2">
      <c r="A218" s="1008"/>
      <c r="B218" s="1015"/>
      <c r="C218" s="1012"/>
      <c r="D218" s="699" t="s">
        <v>8327</v>
      </c>
      <c r="E218" s="1012"/>
      <c r="F218" s="621">
        <v>7402.6</v>
      </c>
      <c r="G218" s="621" t="s">
        <v>3713</v>
      </c>
      <c r="H218" s="700">
        <v>43805</v>
      </c>
      <c r="I218" s="701" t="s">
        <v>8377</v>
      </c>
      <c r="J218" s="732" t="s">
        <v>8581</v>
      </c>
      <c r="K218" s="551" t="s">
        <v>769</v>
      </c>
      <c r="L218" s="552"/>
      <c r="M218" s="551" t="s">
        <v>769</v>
      </c>
      <c r="N218" s="552"/>
      <c r="O218" s="553" t="s">
        <v>769</v>
      </c>
      <c r="P218" s="553"/>
      <c r="Q218" s="553"/>
      <c r="R218" s="553"/>
      <c r="S218" s="555"/>
    </row>
    <row r="219" spans="1:19" s="543" customFormat="1" ht="36" x14ac:dyDescent="0.2">
      <c r="A219" s="697">
        <v>125</v>
      </c>
      <c r="B219" s="678" t="s">
        <v>8388</v>
      </c>
      <c r="C219" s="699" t="s">
        <v>8382</v>
      </c>
      <c r="D219" s="699" t="s">
        <v>4608</v>
      </c>
      <c r="E219" s="699" t="s">
        <v>8427</v>
      </c>
      <c r="F219" s="621">
        <v>1125</v>
      </c>
      <c r="G219" s="621" t="s">
        <v>3832</v>
      </c>
      <c r="H219" s="700">
        <v>43749</v>
      </c>
      <c r="I219" s="701" t="s">
        <v>8383</v>
      </c>
      <c r="J219" s="732" t="s">
        <v>8384</v>
      </c>
      <c r="K219" s="658" t="s">
        <v>769</v>
      </c>
      <c r="L219" s="658"/>
      <c r="M219" s="658" t="s">
        <v>769</v>
      </c>
      <c r="N219" s="658"/>
      <c r="O219" s="658" t="s">
        <v>769</v>
      </c>
      <c r="P219" s="658"/>
      <c r="Q219" s="658"/>
      <c r="R219" s="658"/>
      <c r="S219" s="666"/>
    </row>
    <row r="220" spans="1:19" s="543" customFormat="1" ht="48" x14ac:dyDescent="0.2">
      <c r="A220" s="697">
        <v>126</v>
      </c>
      <c r="B220" s="678" t="s">
        <v>8385</v>
      </c>
      <c r="C220" s="699" t="s">
        <v>7924</v>
      </c>
      <c r="D220" s="699" t="s">
        <v>3448</v>
      </c>
      <c r="E220" s="699" t="s">
        <v>8428</v>
      </c>
      <c r="F220" s="621">
        <v>740</v>
      </c>
      <c r="G220" s="621" t="s">
        <v>3832</v>
      </c>
      <c r="H220" s="700">
        <v>43741</v>
      </c>
      <c r="I220" s="701" t="s">
        <v>8386</v>
      </c>
      <c r="J220" s="732" t="s">
        <v>8387</v>
      </c>
      <c r="K220" s="712"/>
      <c r="L220" s="713"/>
      <c r="M220" s="712"/>
      <c r="N220" s="713"/>
      <c r="O220" s="712"/>
      <c r="P220" s="712"/>
      <c r="Q220" s="712"/>
      <c r="R220" s="712"/>
      <c r="S220" s="555" t="s">
        <v>7691</v>
      </c>
    </row>
    <row r="221" spans="1:19" s="543" customFormat="1" ht="29.25" customHeight="1" x14ac:dyDescent="0.2">
      <c r="A221" s="1007">
        <v>127</v>
      </c>
      <c r="B221" s="1013" t="s">
        <v>8389</v>
      </c>
      <c r="C221" s="1010" t="s">
        <v>6570</v>
      </c>
      <c r="D221" s="699" t="s">
        <v>5726</v>
      </c>
      <c r="E221" s="1010" t="s">
        <v>8429</v>
      </c>
      <c r="F221" s="621">
        <v>690</v>
      </c>
      <c r="G221" s="621" t="s">
        <v>3832</v>
      </c>
      <c r="H221" s="700">
        <v>43767</v>
      </c>
      <c r="I221" s="701" t="s">
        <v>8474</v>
      </c>
      <c r="J221" s="732" t="s">
        <v>9086</v>
      </c>
      <c r="K221" s="551"/>
      <c r="L221" s="551" t="s">
        <v>769</v>
      </c>
      <c r="M221" s="551" t="s">
        <v>769</v>
      </c>
      <c r="N221" s="552"/>
      <c r="O221" s="553" t="s">
        <v>769</v>
      </c>
      <c r="P221" s="553"/>
      <c r="Q221" s="553"/>
      <c r="R221" s="553" t="s">
        <v>769</v>
      </c>
      <c r="S221" s="555" t="s">
        <v>8216</v>
      </c>
    </row>
    <row r="222" spans="1:19" s="543" customFormat="1" ht="39.75" customHeight="1" x14ac:dyDescent="0.2">
      <c r="A222" s="1009"/>
      <c r="B222" s="1014"/>
      <c r="C222" s="1011"/>
      <c r="D222" s="699" t="s">
        <v>5723</v>
      </c>
      <c r="E222" s="1011"/>
      <c r="F222" s="621">
        <v>640</v>
      </c>
      <c r="G222" s="621" t="s">
        <v>3832</v>
      </c>
      <c r="H222" s="700">
        <v>43767</v>
      </c>
      <c r="I222" s="701" t="s">
        <v>8328</v>
      </c>
      <c r="J222" s="732" t="s">
        <v>9087</v>
      </c>
      <c r="K222" s="551" t="s">
        <v>769</v>
      </c>
      <c r="L222" s="552"/>
      <c r="M222" s="551" t="s">
        <v>769</v>
      </c>
      <c r="N222" s="552"/>
      <c r="O222" s="553" t="s">
        <v>769</v>
      </c>
      <c r="P222" s="553"/>
      <c r="Q222" s="553"/>
      <c r="R222" s="553"/>
      <c r="S222" s="555"/>
    </row>
    <row r="223" spans="1:19" s="543" customFormat="1" ht="33" customHeight="1" x14ac:dyDescent="0.2">
      <c r="A223" s="1008"/>
      <c r="B223" s="1015"/>
      <c r="C223" s="1012"/>
      <c r="D223" s="699" t="s">
        <v>7807</v>
      </c>
      <c r="E223" s="1012"/>
      <c r="F223" s="621">
        <v>252</v>
      </c>
      <c r="G223" s="621" t="s">
        <v>3832</v>
      </c>
      <c r="H223" s="700">
        <v>43767</v>
      </c>
      <c r="I223" s="701" t="s">
        <v>9088</v>
      </c>
      <c r="J223" s="732" t="s">
        <v>9089</v>
      </c>
      <c r="K223" s="551" t="s">
        <v>769</v>
      </c>
      <c r="L223" s="552"/>
      <c r="M223" s="551" t="s">
        <v>769</v>
      </c>
      <c r="N223" s="552"/>
      <c r="O223" s="553" t="s">
        <v>769</v>
      </c>
      <c r="P223" s="553"/>
      <c r="Q223" s="553"/>
      <c r="R223" s="553"/>
      <c r="S223" s="555"/>
    </row>
    <row r="224" spans="1:19" s="543" customFormat="1" ht="36" x14ac:dyDescent="0.2">
      <c r="A224" s="697">
        <v>128</v>
      </c>
      <c r="B224" s="678" t="s">
        <v>8390</v>
      </c>
      <c r="C224" s="699" t="s">
        <v>8391</v>
      </c>
      <c r="D224" s="699" t="s">
        <v>7807</v>
      </c>
      <c r="E224" s="699" t="s">
        <v>8430</v>
      </c>
      <c r="F224" s="621">
        <v>239</v>
      </c>
      <c r="G224" s="621" t="s">
        <v>3832</v>
      </c>
      <c r="H224" s="700">
        <v>43752</v>
      </c>
      <c r="I224" s="701" t="s">
        <v>8370</v>
      </c>
      <c r="J224" s="732" t="s">
        <v>8392</v>
      </c>
      <c r="K224" s="551" t="s">
        <v>769</v>
      </c>
      <c r="L224" s="552"/>
      <c r="M224" s="551" t="s">
        <v>769</v>
      </c>
      <c r="N224" s="552"/>
      <c r="O224" s="553" t="s">
        <v>769</v>
      </c>
      <c r="P224" s="553"/>
      <c r="Q224" s="553"/>
      <c r="R224" s="553"/>
      <c r="S224" s="555"/>
    </row>
    <row r="225" spans="1:19" s="543" customFormat="1" ht="36" x14ac:dyDescent="0.2">
      <c r="A225" s="697">
        <v>129</v>
      </c>
      <c r="B225" s="678" t="s">
        <v>8393</v>
      </c>
      <c r="C225" s="699" t="s">
        <v>8394</v>
      </c>
      <c r="D225" s="699" t="s">
        <v>8395</v>
      </c>
      <c r="E225" s="699" t="s">
        <v>8431</v>
      </c>
      <c r="F225" s="621">
        <v>240</v>
      </c>
      <c r="G225" s="621" t="s">
        <v>3832</v>
      </c>
      <c r="H225" s="700">
        <v>43753</v>
      </c>
      <c r="I225" s="701" t="s">
        <v>8396</v>
      </c>
      <c r="J225" s="732" t="s">
        <v>8397</v>
      </c>
      <c r="K225" s="551" t="s">
        <v>769</v>
      </c>
      <c r="L225" s="552"/>
      <c r="M225" s="551" t="s">
        <v>769</v>
      </c>
      <c r="N225" s="552"/>
      <c r="O225" s="553" t="s">
        <v>769</v>
      </c>
      <c r="P225" s="553"/>
      <c r="Q225" s="553"/>
      <c r="R225" s="553"/>
      <c r="S225" s="555"/>
    </row>
    <row r="226" spans="1:19" s="543" customFormat="1" ht="48" x14ac:dyDescent="0.2">
      <c r="A226" s="1007">
        <v>130</v>
      </c>
      <c r="B226" s="1013" t="s">
        <v>8398</v>
      </c>
      <c r="C226" s="1010" t="s">
        <v>8399</v>
      </c>
      <c r="D226" s="699" t="s">
        <v>8453</v>
      </c>
      <c r="E226" s="1010" t="s">
        <v>8432</v>
      </c>
      <c r="F226" s="621">
        <v>195.5</v>
      </c>
      <c r="G226" s="621" t="s">
        <v>3713</v>
      </c>
      <c r="H226" s="700">
        <v>43780</v>
      </c>
      <c r="I226" s="701" t="s">
        <v>8454</v>
      </c>
      <c r="J226" s="732" t="s">
        <v>8455</v>
      </c>
      <c r="K226" s="551" t="s">
        <v>769</v>
      </c>
      <c r="L226" s="552"/>
      <c r="M226" s="551" t="s">
        <v>769</v>
      </c>
      <c r="N226" s="552"/>
      <c r="O226" s="553" t="s">
        <v>769</v>
      </c>
      <c r="P226" s="553"/>
      <c r="Q226" s="553"/>
      <c r="R226" s="553"/>
      <c r="S226" s="555"/>
    </row>
    <row r="227" spans="1:19" s="543" customFormat="1" ht="48" x14ac:dyDescent="0.2">
      <c r="A227" s="1009"/>
      <c r="B227" s="1014"/>
      <c r="C227" s="1011"/>
      <c r="D227" s="699" t="s">
        <v>8456</v>
      </c>
      <c r="E227" s="1011"/>
      <c r="F227" s="621">
        <v>400</v>
      </c>
      <c r="G227" s="621" t="s">
        <v>3713</v>
      </c>
      <c r="H227" s="700">
        <v>43780</v>
      </c>
      <c r="I227" s="701" t="s">
        <v>8454</v>
      </c>
      <c r="J227" s="732" t="s">
        <v>8457</v>
      </c>
      <c r="K227" s="551"/>
      <c r="L227" s="551" t="s">
        <v>769</v>
      </c>
      <c r="M227" s="551" t="s">
        <v>769</v>
      </c>
      <c r="N227" s="552"/>
      <c r="O227" s="553" t="s">
        <v>769</v>
      </c>
      <c r="P227" s="553"/>
      <c r="Q227" s="553"/>
      <c r="R227" s="553" t="s">
        <v>769</v>
      </c>
      <c r="S227" s="555" t="s">
        <v>9090</v>
      </c>
    </row>
    <row r="228" spans="1:19" s="543" customFormat="1" ht="36" x14ac:dyDescent="0.2">
      <c r="A228" s="1009"/>
      <c r="B228" s="1014"/>
      <c r="C228" s="1011"/>
      <c r="D228" s="699" t="s">
        <v>6086</v>
      </c>
      <c r="E228" s="1011"/>
      <c r="F228" s="621">
        <v>772.65</v>
      </c>
      <c r="G228" s="621" t="s">
        <v>3713</v>
      </c>
      <c r="H228" s="700">
        <v>43780</v>
      </c>
      <c r="I228" s="701" t="s">
        <v>8458</v>
      </c>
      <c r="J228" s="732" t="s">
        <v>8459</v>
      </c>
      <c r="K228" s="551" t="s">
        <v>769</v>
      </c>
      <c r="L228" s="552"/>
      <c r="M228" s="551" t="s">
        <v>769</v>
      </c>
      <c r="N228" s="552"/>
      <c r="O228" s="553" t="s">
        <v>769</v>
      </c>
      <c r="P228" s="553"/>
      <c r="Q228" s="553"/>
      <c r="R228" s="553"/>
      <c r="S228" s="555"/>
    </row>
    <row r="229" spans="1:19" s="543" customFormat="1" ht="48" x14ac:dyDescent="0.2">
      <c r="A229" s="1009"/>
      <c r="B229" s="1014"/>
      <c r="C229" s="1011"/>
      <c r="D229" s="699" t="s">
        <v>6597</v>
      </c>
      <c r="E229" s="1011"/>
      <c r="F229" s="621">
        <v>1249.5</v>
      </c>
      <c r="G229" s="621" t="s">
        <v>3713</v>
      </c>
      <c r="H229" s="700">
        <v>43780</v>
      </c>
      <c r="I229" s="701" t="s">
        <v>8454</v>
      </c>
      <c r="J229" s="732" t="s">
        <v>8460</v>
      </c>
      <c r="K229" s="551" t="s">
        <v>769</v>
      </c>
      <c r="L229" s="552"/>
      <c r="M229" s="551" t="s">
        <v>769</v>
      </c>
      <c r="N229" s="552"/>
      <c r="O229" s="553" t="s">
        <v>769</v>
      </c>
      <c r="P229" s="553"/>
      <c r="Q229" s="553"/>
      <c r="R229" s="553"/>
      <c r="S229" s="555"/>
    </row>
    <row r="230" spans="1:19" s="543" customFormat="1" ht="48" x14ac:dyDescent="0.2">
      <c r="A230" s="1008"/>
      <c r="B230" s="1015"/>
      <c r="C230" s="1012"/>
      <c r="D230" s="699" t="s">
        <v>4530</v>
      </c>
      <c r="E230" s="1012"/>
      <c r="F230" s="621">
        <v>40</v>
      </c>
      <c r="G230" s="621" t="s">
        <v>3713</v>
      </c>
      <c r="H230" s="700">
        <v>43780</v>
      </c>
      <c r="I230" s="701" t="s">
        <v>8454</v>
      </c>
      <c r="J230" s="732" t="s">
        <v>8461</v>
      </c>
      <c r="K230" s="551" t="s">
        <v>769</v>
      </c>
      <c r="L230" s="552"/>
      <c r="M230" s="551" t="s">
        <v>769</v>
      </c>
      <c r="N230" s="552"/>
      <c r="O230" s="553" t="s">
        <v>769</v>
      </c>
      <c r="P230" s="553"/>
      <c r="Q230" s="553"/>
      <c r="R230" s="553"/>
      <c r="S230" s="555"/>
    </row>
    <row r="231" spans="1:19" s="543" customFormat="1" ht="27" customHeight="1" x14ac:dyDescent="0.2">
      <c r="A231" s="1007">
        <v>131</v>
      </c>
      <c r="B231" s="1013" t="s">
        <v>8400</v>
      </c>
      <c r="C231" s="1010" t="s">
        <v>8401</v>
      </c>
      <c r="D231" s="699" t="s">
        <v>4812</v>
      </c>
      <c r="E231" s="1016" t="s">
        <v>8433</v>
      </c>
      <c r="F231" s="621">
        <v>1668.22</v>
      </c>
      <c r="G231" s="621" t="s">
        <v>3713</v>
      </c>
      <c r="H231" s="700">
        <v>43776</v>
      </c>
      <c r="I231" s="701" t="s">
        <v>8462</v>
      </c>
      <c r="J231" s="732" t="s">
        <v>8463</v>
      </c>
      <c r="K231" s="551" t="s">
        <v>769</v>
      </c>
      <c r="L231" s="552"/>
      <c r="M231" s="551" t="s">
        <v>769</v>
      </c>
      <c r="N231" s="552"/>
      <c r="O231" s="553" t="s">
        <v>769</v>
      </c>
      <c r="P231" s="553"/>
      <c r="Q231" s="553"/>
      <c r="R231" s="553"/>
      <c r="S231" s="555"/>
    </row>
    <row r="232" spans="1:19" s="543" customFormat="1" ht="27" customHeight="1" x14ac:dyDescent="0.2">
      <c r="A232" s="1009"/>
      <c r="B232" s="1014"/>
      <c r="C232" s="1011"/>
      <c r="D232" s="699" t="s">
        <v>8174</v>
      </c>
      <c r="E232" s="1017"/>
      <c r="F232" s="621">
        <v>525</v>
      </c>
      <c r="G232" s="621" t="s">
        <v>3713</v>
      </c>
      <c r="H232" s="700">
        <v>43776</v>
      </c>
      <c r="I232" s="701" t="s">
        <v>8464</v>
      </c>
      <c r="J232" s="732" t="s">
        <v>8465</v>
      </c>
      <c r="K232" s="551" t="s">
        <v>769</v>
      </c>
      <c r="L232" s="552"/>
      <c r="M232" s="551" t="s">
        <v>769</v>
      </c>
      <c r="N232" s="552"/>
      <c r="O232" s="553" t="s">
        <v>769</v>
      </c>
      <c r="P232" s="553"/>
      <c r="Q232" s="553"/>
      <c r="R232" s="553"/>
      <c r="S232" s="555"/>
    </row>
    <row r="233" spans="1:19" s="543" customFormat="1" ht="27" customHeight="1" x14ac:dyDescent="0.2">
      <c r="A233" s="1008"/>
      <c r="B233" s="1015"/>
      <c r="C233" s="1012"/>
      <c r="D233" s="699" t="s">
        <v>8466</v>
      </c>
      <c r="E233" s="1018"/>
      <c r="F233" s="621">
        <v>1611.38</v>
      </c>
      <c r="G233" s="621" t="s">
        <v>3713</v>
      </c>
      <c r="H233" s="700" t="s">
        <v>8467</v>
      </c>
      <c r="I233" s="701" t="s">
        <v>8468</v>
      </c>
      <c r="J233" s="732" t="s">
        <v>8469</v>
      </c>
      <c r="K233" s="551" t="s">
        <v>769</v>
      </c>
      <c r="L233" s="552"/>
      <c r="M233" s="551" t="s">
        <v>769</v>
      </c>
      <c r="N233" s="552"/>
      <c r="O233" s="553" t="s">
        <v>769</v>
      </c>
      <c r="P233" s="553"/>
      <c r="Q233" s="553"/>
      <c r="R233" s="553"/>
      <c r="S233" s="555"/>
    </row>
    <row r="234" spans="1:19" s="543" customFormat="1" ht="60" x14ac:dyDescent="0.2">
      <c r="A234" s="697">
        <v>132</v>
      </c>
      <c r="B234" s="678" t="s">
        <v>8402</v>
      </c>
      <c r="C234" s="699" t="s">
        <v>8403</v>
      </c>
      <c r="D234" s="699" t="s">
        <v>3255</v>
      </c>
      <c r="E234" s="699" t="s">
        <v>8404</v>
      </c>
      <c r="F234" s="621">
        <v>528.84</v>
      </c>
      <c r="G234" s="621" t="s">
        <v>3832</v>
      </c>
      <c r="H234" s="700">
        <v>43753</v>
      </c>
      <c r="I234" s="701" t="s">
        <v>8405</v>
      </c>
      <c r="J234" s="732" t="s">
        <v>8406</v>
      </c>
      <c r="K234" s="715" t="s">
        <v>769</v>
      </c>
      <c r="L234" s="716"/>
      <c r="M234" s="715" t="s">
        <v>769</v>
      </c>
      <c r="N234" s="716"/>
      <c r="O234" s="706" t="s">
        <v>769</v>
      </c>
      <c r="P234" s="706"/>
      <c r="Q234" s="706"/>
      <c r="R234" s="717"/>
      <c r="S234" s="718"/>
    </row>
    <row r="235" spans="1:19" s="543" customFormat="1" ht="48" x14ac:dyDescent="0.2">
      <c r="A235" s="697">
        <v>133</v>
      </c>
      <c r="B235" s="678" t="s">
        <v>8407</v>
      </c>
      <c r="C235" s="699" t="s">
        <v>8408</v>
      </c>
      <c r="D235" s="699" t="s">
        <v>8470</v>
      </c>
      <c r="E235" s="699" t="s">
        <v>8434</v>
      </c>
      <c r="F235" s="621">
        <v>2950</v>
      </c>
      <c r="G235" s="621" t="s">
        <v>3713</v>
      </c>
      <c r="H235" s="700">
        <v>43777</v>
      </c>
      <c r="I235" s="701" t="s">
        <v>8471</v>
      </c>
      <c r="J235" s="732" t="s">
        <v>8472</v>
      </c>
      <c r="K235" s="715" t="s">
        <v>769</v>
      </c>
      <c r="L235" s="716"/>
      <c r="M235" s="715" t="s">
        <v>769</v>
      </c>
      <c r="N235" s="716"/>
      <c r="O235" s="706" t="s">
        <v>769</v>
      </c>
      <c r="P235" s="706"/>
      <c r="Q235" s="706"/>
      <c r="R235" s="717"/>
      <c r="S235" s="718"/>
    </row>
    <row r="236" spans="1:19" s="543" customFormat="1" ht="47.25" customHeight="1" x14ac:dyDescent="0.2">
      <c r="A236" s="697">
        <v>134</v>
      </c>
      <c r="B236" s="678" t="s">
        <v>8409</v>
      </c>
      <c r="C236" s="699" t="s">
        <v>7520</v>
      </c>
      <c r="D236" s="699" t="s">
        <v>8473</v>
      </c>
      <c r="E236" s="699" t="s">
        <v>8428</v>
      </c>
      <c r="F236" s="621" t="s">
        <v>3238</v>
      </c>
      <c r="G236" s="621" t="s">
        <v>3832</v>
      </c>
      <c r="H236" s="700">
        <v>43766</v>
      </c>
      <c r="I236" s="701" t="s">
        <v>8473</v>
      </c>
      <c r="J236" s="746" t="s">
        <v>6764</v>
      </c>
      <c r="K236" s="715" t="s">
        <v>3238</v>
      </c>
      <c r="L236" s="715" t="s">
        <v>3238</v>
      </c>
      <c r="M236" s="715" t="s">
        <v>3238</v>
      </c>
      <c r="N236" s="715" t="s">
        <v>3238</v>
      </c>
      <c r="O236" s="706" t="s">
        <v>3238</v>
      </c>
      <c r="P236" s="706" t="s">
        <v>3238</v>
      </c>
      <c r="Q236" s="706"/>
      <c r="R236" s="717"/>
      <c r="S236" s="725" t="s">
        <v>9091</v>
      </c>
    </row>
    <row r="237" spans="1:19" s="543" customFormat="1" ht="28.5" customHeight="1" x14ac:dyDescent="0.2">
      <c r="A237" s="697">
        <v>135</v>
      </c>
      <c r="B237" s="678" t="s">
        <v>8410</v>
      </c>
      <c r="C237" s="699" t="s">
        <v>6633</v>
      </c>
      <c r="D237" s="699" t="s">
        <v>7722</v>
      </c>
      <c r="E237" s="699" t="s">
        <v>8435</v>
      </c>
      <c r="F237" s="621">
        <v>874.8</v>
      </c>
      <c r="G237" s="621" t="s">
        <v>3713</v>
      </c>
      <c r="H237" s="700">
        <v>43789</v>
      </c>
      <c r="I237" s="701" t="s">
        <v>6683</v>
      </c>
      <c r="J237" s="732" t="s">
        <v>8503</v>
      </c>
      <c r="K237" s="715" t="s">
        <v>769</v>
      </c>
      <c r="L237" s="716"/>
      <c r="M237" s="715" t="s">
        <v>769</v>
      </c>
      <c r="N237" s="716"/>
      <c r="O237" s="706" t="s">
        <v>769</v>
      </c>
      <c r="P237" s="706"/>
      <c r="Q237" s="706"/>
      <c r="R237" s="717"/>
      <c r="S237" s="718"/>
    </row>
    <row r="238" spans="1:19" s="543" customFormat="1" ht="48" customHeight="1" x14ac:dyDescent="0.2">
      <c r="A238" s="697">
        <v>136</v>
      </c>
      <c r="B238" s="678" t="s">
        <v>8411</v>
      </c>
      <c r="C238" s="699" t="s">
        <v>7713</v>
      </c>
      <c r="D238" s="699" t="s">
        <v>3410</v>
      </c>
      <c r="E238" s="699" t="s">
        <v>8436</v>
      </c>
      <c r="F238" s="621">
        <v>887.4</v>
      </c>
      <c r="G238" s="621" t="s">
        <v>3713</v>
      </c>
      <c r="H238" s="700">
        <v>43775</v>
      </c>
      <c r="I238" s="701" t="s">
        <v>8474</v>
      </c>
      <c r="J238" s="732" t="s">
        <v>8475</v>
      </c>
      <c r="K238" s="715" t="s">
        <v>769</v>
      </c>
      <c r="L238" s="716"/>
      <c r="M238" s="715" t="s">
        <v>769</v>
      </c>
      <c r="N238" s="716"/>
      <c r="O238" s="706" t="s">
        <v>769</v>
      </c>
      <c r="P238" s="706"/>
      <c r="Q238" s="706"/>
      <c r="R238" s="717"/>
      <c r="S238" s="718"/>
    </row>
    <row r="239" spans="1:19" s="543" customFormat="1" ht="61.5" customHeight="1" x14ac:dyDescent="0.2">
      <c r="A239" s="1007">
        <v>137</v>
      </c>
      <c r="B239" s="1013" t="s">
        <v>8412</v>
      </c>
      <c r="C239" s="1010" t="s">
        <v>8413</v>
      </c>
      <c r="D239" s="699" t="s">
        <v>8476</v>
      </c>
      <c r="E239" s="1010" t="s">
        <v>8437</v>
      </c>
      <c r="F239" s="621">
        <v>169.28</v>
      </c>
      <c r="G239" s="621" t="s">
        <v>3713</v>
      </c>
      <c r="H239" s="700">
        <v>43775</v>
      </c>
      <c r="I239" s="701" t="s">
        <v>8474</v>
      </c>
      <c r="J239" s="732" t="s">
        <v>8477</v>
      </c>
      <c r="K239" s="715" t="s">
        <v>769</v>
      </c>
      <c r="L239" s="716"/>
      <c r="M239" s="715" t="s">
        <v>769</v>
      </c>
      <c r="N239" s="716"/>
      <c r="O239" s="706" t="s">
        <v>769</v>
      </c>
      <c r="P239" s="706"/>
      <c r="Q239" s="706"/>
      <c r="R239" s="717"/>
      <c r="S239" s="718"/>
    </row>
    <row r="240" spans="1:19" s="543" customFormat="1" ht="45.75" customHeight="1" x14ac:dyDescent="0.2">
      <c r="A240" s="1008"/>
      <c r="B240" s="1015"/>
      <c r="C240" s="1012"/>
      <c r="D240" s="699" t="s">
        <v>3410</v>
      </c>
      <c r="E240" s="1012"/>
      <c r="F240" s="621">
        <v>225.45</v>
      </c>
      <c r="G240" s="621" t="s">
        <v>3713</v>
      </c>
      <c r="H240" s="700">
        <v>43775</v>
      </c>
      <c r="I240" s="701" t="s">
        <v>8474</v>
      </c>
      <c r="J240" s="732" t="s">
        <v>8478</v>
      </c>
      <c r="K240" s="715" t="s">
        <v>769</v>
      </c>
      <c r="L240" s="716"/>
      <c r="M240" s="715" t="s">
        <v>769</v>
      </c>
      <c r="N240" s="716"/>
      <c r="O240" s="706" t="s">
        <v>769</v>
      </c>
      <c r="P240" s="706"/>
      <c r="Q240" s="706"/>
      <c r="R240" s="717"/>
      <c r="S240" s="718"/>
    </row>
    <row r="241" spans="1:19" s="543" customFormat="1" ht="30" customHeight="1" x14ac:dyDescent="0.2">
      <c r="A241" s="1007">
        <v>138</v>
      </c>
      <c r="B241" s="1013" t="s">
        <v>8414</v>
      </c>
      <c r="C241" s="1016" t="s">
        <v>6263</v>
      </c>
      <c r="D241" s="699" t="s">
        <v>8479</v>
      </c>
      <c r="E241" s="1010" t="s">
        <v>8438</v>
      </c>
      <c r="F241" s="621">
        <v>74</v>
      </c>
      <c r="G241" s="621" t="s">
        <v>3713</v>
      </c>
      <c r="H241" s="700">
        <v>43775</v>
      </c>
      <c r="I241" s="701" t="s">
        <v>8197</v>
      </c>
      <c r="J241" s="732" t="s">
        <v>8480</v>
      </c>
      <c r="K241" s="715" t="s">
        <v>769</v>
      </c>
      <c r="L241" s="716"/>
      <c r="M241" s="715" t="s">
        <v>769</v>
      </c>
      <c r="N241" s="716"/>
      <c r="O241" s="706" t="s">
        <v>769</v>
      </c>
      <c r="P241" s="706"/>
      <c r="Q241" s="706"/>
      <c r="R241" s="717"/>
      <c r="S241" s="718"/>
    </row>
    <row r="242" spans="1:19" s="543" customFormat="1" ht="30" customHeight="1" x14ac:dyDescent="0.2">
      <c r="A242" s="1009"/>
      <c r="B242" s="1014"/>
      <c r="C242" s="1017"/>
      <c r="D242" s="699" t="s">
        <v>3403</v>
      </c>
      <c r="E242" s="1011"/>
      <c r="F242" s="621">
        <v>63.68</v>
      </c>
      <c r="G242" s="621" t="s">
        <v>3713</v>
      </c>
      <c r="H242" s="700">
        <v>43775</v>
      </c>
      <c r="I242" s="701" t="s">
        <v>8197</v>
      </c>
      <c r="J242" s="732" t="s">
        <v>8481</v>
      </c>
      <c r="K242" s="715" t="s">
        <v>769</v>
      </c>
      <c r="L242" s="716"/>
      <c r="M242" s="715" t="s">
        <v>769</v>
      </c>
      <c r="N242" s="716"/>
      <c r="O242" s="706" t="s">
        <v>769</v>
      </c>
      <c r="P242" s="706"/>
      <c r="Q242" s="706"/>
      <c r="R242" s="717"/>
      <c r="S242" s="718"/>
    </row>
    <row r="243" spans="1:19" s="543" customFormat="1" ht="30" customHeight="1" x14ac:dyDescent="0.2">
      <c r="A243" s="1009"/>
      <c r="B243" s="1014"/>
      <c r="C243" s="1017"/>
      <c r="D243" s="699" t="s">
        <v>8482</v>
      </c>
      <c r="E243" s="1011"/>
      <c r="F243" s="621">
        <v>60</v>
      </c>
      <c r="G243" s="621" t="s">
        <v>3713</v>
      </c>
      <c r="H243" s="700">
        <v>43775</v>
      </c>
      <c r="I243" s="701" t="s">
        <v>8483</v>
      </c>
      <c r="J243" s="732" t="s">
        <v>8484</v>
      </c>
      <c r="K243" s="715" t="s">
        <v>769</v>
      </c>
      <c r="L243" s="716"/>
      <c r="M243" s="715" t="s">
        <v>769</v>
      </c>
      <c r="N243" s="716"/>
      <c r="O243" s="706" t="s">
        <v>769</v>
      </c>
      <c r="P243" s="706"/>
      <c r="Q243" s="706"/>
      <c r="R243" s="717"/>
      <c r="S243" s="718"/>
    </row>
    <row r="244" spans="1:19" s="543" customFormat="1" ht="25.5" x14ac:dyDescent="0.2">
      <c r="A244" s="1008"/>
      <c r="B244" s="1015"/>
      <c r="C244" s="1018"/>
      <c r="D244" s="699" t="s">
        <v>8485</v>
      </c>
      <c r="E244" s="1012"/>
      <c r="F244" s="621">
        <v>72.849999999999994</v>
      </c>
      <c r="G244" s="621" t="s">
        <v>3713</v>
      </c>
      <c r="H244" s="700">
        <v>43775</v>
      </c>
      <c r="I244" s="701" t="s">
        <v>6081</v>
      </c>
      <c r="J244" s="732" t="s">
        <v>8486</v>
      </c>
      <c r="K244" s="715" t="s">
        <v>769</v>
      </c>
      <c r="L244" s="716"/>
      <c r="M244" s="715" t="s">
        <v>769</v>
      </c>
      <c r="N244" s="716"/>
      <c r="O244" s="706" t="s">
        <v>769</v>
      </c>
      <c r="P244" s="706"/>
      <c r="Q244" s="706"/>
      <c r="R244" s="717"/>
      <c r="S244" s="718"/>
    </row>
    <row r="245" spans="1:19" s="543" customFormat="1" ht="42" customHeight="1" x14ac:dyDescent="0.2">
      <c r="A245" s="697">
        <v>139</v>
      </c>
      <c r="B245" s="678" t="s">
        <v>8415</v>
      </c>
      <c r="C245" s="699" t="s">
        <v>8416</v>
      </c>
      <c r="D245" s="699" t="s">
        <v>7931</v>
      </c>
      <c r="E245" s="699" t="s">
        <v>8439</v>
      </c>
      <c r="F245" s="621">
        <v>160.26</v>
      </c>
      <c r="G245" s="621" t="s">
        <v>3832</v>
      </c>
      <c r="H245" s="700">
        <v>43768</v>
      </c>
      <c r="I245" s="701" t="s">
        <v>8487</v>
      </c>
      <c r="J245" s="732" t="s">
        <v>8488</v>
      </c>
      <c r="K245" s="715" t="s">
        <v>769</v>
      </c>
      <c r="L245" s="716"/>
      <c r="M245" s="715" t="s">
        <v>769</v>
      </c>
      <c r="N245" s="716"/>
      <c r="O245" s="706" t="s">
        <v>769</v>
      </c>
      <c r="P245" s="706"/>
      <c r="Q245" s="706"/>
      <c r="R245" s="717"/>
      <c r="S245" s="718"/>
    </row>
    <row r="246" spans="1:19" s="543" customFormat="1" ht="60" x14ac:dyDescent="0.2">
      <c r="A246" s="697">
        <v>140</v>
      </c>
      <c r="B246" s="678" t="s">
        <v>8417</v>
      </c>
      <c r="C246" s="699" t="s">
        <v>8347</v>
      </c>
      <c r="D246" s="699" t="s">
        <v>3258</v>
      </c>
      <c r="E246" s="699" t="s">
        <v>8404</v>
      </c>
      <c r="F246" s="621">
        <v>162.72</v>
      </c>
      <c r="G246" s="621" t="s">
        <v>3832</v>
      </c>
      <c r="H246" s="700">
        <v>43762</v>
      </c>
      <c r="I246" s="701" t="s">
        <v>9092</v>
      </c>
      <c r="J246" s="732" t="s">
        <v>9093</v>
      </c>
      <c r="K246" s="715" t="s">
        <v>769</v>
      </c>
      <c r="L246" s="716"/>
      <c r="M246" s="715" t="s">
        <v>769</v>
      </c>
      <c r="N246" s="716"/>
      <c r="O246" s="706" t="s">
        <v>769</v>
      </c>
      <c r="P246" s="706"/>
      <c r="Q246" s="706"/>
      <c r="R246" s="717"/>
      <c r="S246" s="718"/>
    </row>
    <row r="247" spans="1:19" s="543" customFormat="1" ht="60" x14ac:dyDescent="0.2">
      <c r="A247" s="697">
        <v>141</v>
      </c>
      <c r="B247" s="678" t="s">
        <v>8418</v>
      </c>
      <c r="C247" s="699" t="s">
        <v>8347</v>
      </c>
      <c r="D247" s="699" t="s">
        <v>3255</v>
      </c>
      <c r="E247" s="699" t="s">
        <v>8404</v>
      </c>
      <c r="F247" s="621">
        <v>162.72</v>
      </c>
      <c r="G247" s="621" t="s">
        <v>3832</v>
      </c>
      <c r="H247" s="700">
        <v>43766</v>
      </c>
      <c r="I247" s="701" t="s">
        <v>8440</v>
      </c>
      <c r="J247" s="732" t="s">
        <v>9094</v>
      </c>
      <c r="K247" s="715" t="s">
        <v>769</v>
      </c>
      <c r="L247" s="716"/>
      <c r="M247" s="715" t="s">
        <v>769</v>
      </c>
      <c r="N247" s="716"/>
      <c r="O247" s="706" t="s">
        <v>769</v>
      </c>
      <c r="P247" s="706"/>
      <c r="Q247" s="706"/>
      <c r="R247" s="717"/>
      <c r="S247" s="718"/>
    </row>
    <row r="248" spans="1:19" s="543" customFormat="1" ht="51.75" customHeight="1" x14ac:dyDescent="0.2">
      <c r="A248" s="697">
        <v>142</v>
      </c>
      <c r="B248" s="678" t="s">
        <v>8443</v>
      </c>
      <c r="C248" s="699" t="s">
        <v>8489</v>
      </c>
      <c r="D248" s="699" t="s">
        <v>8456</v>
      </c>
      <c r="E248" s="699" t="s">
        <v>8490</v>
      </c>
      <c r="F248" s="621">
        <v>2015</v>
      </c>
      <c r="G248" s="621" t="s">
        <v>3713</v>
      </c>
      <c r="H248" s="700">
        <v>43777</v>
      </c>
      <c r="I248" s="701" t="s">
        <v>8491</v>
      </c>
      <c r="J248" s="732" t="s">
        <v>8492</v>
      </c>
      <c r="K248" s="551" t="s">
        <v>769</v>
      </c>
      <c r="L248" s="552"/>
      <c r="M248" s="551" t="s">
        <v>769</v>
      </c>
      <c r="N248" s="552"/>
      <c r="O248" s="553"/>
      <c r="P248" s="553"/>
      <c r="Q248" s="553" t="s">
        <v>769</v>
      </c>
      <c r="R248" s="553" t="s">
        <v>769</v>
      </c>
      <c r="S248" s="555"/>
    </row>
    <row r="249" spans="1:19" s="543" customFormat="1" ht="40.5" customHeight="1" x14ac:dyDescent="0.2">
      <c r="A249" s="697">
        <v>143</v>
      </c>
      <c r="B249" s="678" t="s">
        <v>8444</v>
      </c>
      <c r="C249" s="699" t="s">
        <v>7520</v>
      </c>
      <c r="D249" s="699" t="s">
        <v>7700</v>
      </c>
      <c r="E249" s="699" t="s">
        <v>9095</v>
      </c>
      <c r="F249" s="621">
        <v>6545</v>
      </c>
      <c r="G249" s="621" t="s">
        <v>3713</v>
      </c>
      <c r="H249" s="700">
        <v>43775</v>
      </c>
      <c r="I249" s="701" t="s">
        <v>8493</v>
      </c>
      <c r="J249" s="732" t="s">
        <v>8494</v>
      </c>
      <c r="K249" s="712"/>
      <c r="L249" s="713"/>
      <c r="M249" s="712"/>
      <c r="N249" s="713"/>
      <c r="O249" s="712"/>
      <c r="P249" s="712"/>
      <c r="Q249" s="712"/>
      <c r="R249" s="712"/>
      <c r="S249" s="555" t="s">
        <v>7691</v>
      </c>
    </row>
    <row r="250" spans="1:19" s="543" customFormat="1" ht="66.75" customHeight="1" x14ac:dyDescent="0.2">
      <c r="A250" s="697">
        <v>144</v>
      </c>
      <c r="B250" s="678" t="s">
        <v>8445</v>
      </c>
      <c r="C250" s="699" t="s">
        <v>8504</v>
      </c>
      <c r="D250" s="699" t="s">
        <v>8505</v>
      </c>
      <c r="E250" s="699" t="s">
        <v>9096</v>
      </c>
      <c r="F250" s="621">
        <v>2825</v>
      </c>
      <c r="G250" s="621" t="s">
        <v>3713</v>
      </c>
      <c r="H250" s="700">
        <v>43790</v>
      </c>
      <c r="I250" s="701" t="s">
        <v>8506</v>
      </c>
      <c r="J250" s="732" t="s">
        <v>8507</v>
      </c>
      <c r="K250" s="715" t="s">
        <v>769</v>
      </c>
      <c r="L250" s="716"/>
      <c r="M250" s="715" t="s">
        <v>769</v>
      </c>
      <c r="N250" s="716"/>
      <c r="O250" s="706" t="s">
        <v>769</v>
      </c>
      <c r="P250" s="706"/>
      <c r="Q250" s="706"/>
      <c r="R250" s="717"/>
      <c r="S250" s="718"/>
    </row>
    <row r="251" spans="1:19" s="543" customFormat="1" ht="61.5" customHeight="1" x14ac:dyDescent="0.2">
      <c r="A251" s="697">
        <v>145</v>
      </c>
      <c r="B251" s="678" t="s">
        <v>8446</v>
      </c>
      <c r="C251" s="699" t="s">
        <v>8508</v>
      </c>
      <c r="D251" s="699" t="s">
        <v>9097</v>
      </c>
      <c r="E251" s="699" t="s">
        <v>9097</v>
      </c>
      <c r="F251" s="746" t="s">
        <v>5032</v>
      </c>
      <c r="G251" s="621" t="s">
        <v>3779</v>
      </c>
      <c r="H251" s="746" t="s">
        <v>5032</v>
      </c>
      <c r="I251" s="699" t="s">
        <v>9097</v>
      </c>
      <c r="J251" s="746" t="s">
        <v>5032</v>
      </c>
      <c r="K251" s="723" t="s">
        <v>6764</v>
      </c>
      <c r="L251" s="723" t="s">
        <v>6764</v>
      </c>
      <c r="M251" s="723" t="s">
        <v>6764</v>
      </c>
      <c r="N251" s="723" t="s">
        <v>6764</v>
      </c>
      <c r="O251" s="723" t="s">
        <v>6764</v>
      </c>
      <c r="P251" s="723" t="s">
        <v>6764</v>
      </c>
      <c r="Q251" s="723" t="s">
        <v>6764</v>
      </c>
      <c r="R251" s="723" t="s">
        <v>6764</v>
      </c>
      <c r="S251" s="726" t="s">
        <v>9097</v>
      </c>
    </row>
    <row r="252" spans="1:19" s="543" customFormat="1" ht="56.25" customHeight="1" x14ac:dyDescent="0.2">
      <c r="A252" s="697">
        <v>146</v>
      </c>
      <c r="B252" s="678" t="s">
        <v>8447</v>
      </c>
      <c r="C252" s="699" t="s">
        <v>8509</v>
      </c>
      <c r="D252" s="699" t="s">
        <v>630</v>
      </c>
      <c r="E252" s="699" t="s">
        <v>9098</v>
      </c>
      <c r="F252" s="621">
        <v>2936</v>
      </c>
      <c r="G252" s="621" t="s">
        <v>3713</v>
      </c>
      <c r="H252" s="700">
        <v>43787</v>
      </c>
      <c r="I252" s="701" t="s">
        <v>8510</v>
      </c>
      <c r="J252" s="732" t="s">
        <v>8511</v>
      </c>
      <c r="K252" s="715" t="s">
        <v>769</v>
      </c>
      <c r="L252" s="716"/>
      <c r="M252" s="715" t="s">
        <v>769</v>
      </c>
      <c r="N252" s="716"/>
      <c r="O252" s="706"/>
      <c r="P252" s="706"/>
      <c r="Q252" s="706" t="s">
        <v>769</v>
      </c>
      <c r="R252" s="717"/>
      <c r="S252" s="718"/>
    </row>
    <row r="253" spans="1:19" s="543" customFormat="1" ht="42" customHeight="1" x14ac:dyDescent="0.2">
      <c r="A253" s="697">
        <v>147</v>
      </c>
      <c r="B253" s="678" t="s">
        <v>8448</v>
      </c>
      <c r="C253" s="699" t="s">
        <v>8512</v>
      </c>
      <c r="D253" s="699" t="s">
        <v>8533</v>
      </c>
      <c r="E253" s="699" t="s">
        <v>8534</v>
      </c>
      <c r="F253" s="621">
        <v>5555</v>
      </c>
      <c r="G253" s="621" t="s">
        <v>3779</v>
      </c>
      <c r="H253" s="700">
        <v>43811</v>
      </c>
      <c r="I253" s="701" t="s">
        <v>8197</v>
      </c>
      <c r="J253" s="732" t="s">
        <v>8535</v>
      </c>
      <c r="K253" s="551" t="s">
        <v>769</v>
      </c>
      <c r="L253" s="552"/>
      <c r="M253" s="551" t="s">
        <v>769</v>
      </c>
      <c r="N253" s="552"/>
      <c r="O253" s="553"/>
      <c r="P253" s="553"/>
      <c r="Q253" s="553" t="s">
        <v>769</v>
      </c>
      <c r="R253" s="553"/>
      <c r="S253" s="718"/>
    </row>
    <row r="254" spans="1:19" s="543" customFormat="1" ht="63" customHeight="1" x14ac:dyDescent="0.2">
      <c r="A254" s="697">
        <v>148</v>
      </c>
      <c r="B254" s="678" t="s">
        <v>8449</v>
      </c>
      <c r="C254" s="699" t="s">
        <v>8513</v>
      </c>
      <c r="D254" s="699" t="s">
        <v>8379</v>
      </c>
      <c r="E254" s="699" t="s">
        <v>8514</v>
      </c>
      <c r="F254" s="621">
        <v>4540</v>
      </c>
      <c r="G254" s="621" t="s">
        <v>3713</v>
      </c>
      <c r="H254" s="700">
        <v>43789</v>
      </c>
      <c r="I254" s="701" t="s">
        <v>8515</v>
      </c>
      <c r="J254" s="732" t="s">
        <v>8516</v>
      </c>
      <c r="K254" s="715" t="s">
        <v>769</v>
      </c>
      <c r="L254" s="716"/>
      <c r="M254" s="715" t="s">
        <v>769</v>
      </c>
      <c r="N254" s="716"/>
      <c r="O254" s="706"/>
      <c r="P254" s="706"/>
      <c r="Q254" s="706" t="s">
        <v>769</v>
      </c>
      <c r="R254" s="717"/>
      <c r="S254" s="718"/>
    </row>
    <row r="255" spans="1:19" s="543" customFormat="1" ht="42" customHeight="1" x14ac:dyDescent="0.2">
      <c r="A255" s="697">
        <v>149</v>
      </c>
      <c r="B255" s="678" t="s">
        <v>8450</v>
      </c>
      <c r="C255" s="699" t="s">
        <v>8517</v>
      </c>
      <c r="D255" s="699" t="s">
        <v>8518</v>
      </c>
      <c r="E255" s="699" t="s">
        <v>9099</v>
      </c>
      <c r="F255" s="621">
        <v>1793.6</v>
      </c>
      <c r="G255" s="621" t="s">
        <v>3713</v>
      </c>
      <c r="H255" s="700">
        <v>43788</v>
      </c>
      <c r="I255" s="701" t="s">
        <v>8519</v>
      </c>
      <c r="J255" s="732" t="s">
        <v>8520</v>
      </c>
      <c r="K255" s="712"/>
      <c r="L255" s="713"/>
      <c r="M255" s="712"/>
      <c r="N255" s="713"/>
      <c r="O255" s="712"/>
      <c r="P255" s="712"/>
      <c r="Q255" s="712"/>
      <c r="R255" s="712"/>
      <c r="S255" s="555" t="s">
        <v>9100</v>
      </c>
    </row>
    <row r="256" spans="1:19" s="543" customFormat="1" ht="42" customHeight="1" x14ac:dyDescent="0.2">
      <c r="A256" s="697">
        <v>150</v>
      </c>
      <c r="B256" s="678" t="s">
        <v>8451</v>
      </c>
      <c r="C256" s="699" t="s">
        <v>8521</v>
      </c>
      <c r="D256" s="699" t="s">
        <v>8536</v>
      </c>
      <c r="E256" s="699" t="s">
        <v>8537</v>
      </c>
      <c r="F256" s="621">
        <v>450</v>
      </c>
      <c r="G256" s="621" t="s">
        <v>3779</v>
      </c>
      <c r="H256" s="700">
        <v>43795</v>
      </c>
      <c r="I256" s="701" t="s">
        <v>8538</v>
      </c>
      <c r="J256" s="732" t="s">
        <v>8539</v>
      </c>
      <c r="K256" s="551" t="s">
        <v>769</v>
      </c>
      <c r="L256" s="552"/>
      <c r="M256" s="551" t="s">
        <v>769</v>
      </c>
      <c r="N256" s="552"/>
      <c r="O256" s="553" t="s">
        <v>769</v>
      </c>
      <c r="P256" s="553"/>
      <c r="Q256" s="553"/>
      <c r="R256" s="553"/>
      <c r="S256" s="555"/>
    </row>
    <row r="257" spans="1:19" s="543" customFormat="1" ht="42" customHeight="1" x14ac:dyDescent="0.2">
      <c r="A257" s="1007">
        <v>151</v>
      </c>
      <c r="B257" s="1013" t="s">
        <v>8452</v>
      </c>
      <c r="C257" s="1010" t="s">
        <v>8522</v>
      </c>
      <c r="D257" s="699" t="s">
        <v>8540</v>
      </c>
      <c r="E257" s="1010" t="s">
        <v>8541</v>
      </c>
      <c r="F257" s="621">
        <v>1046</v>
      </c>
      <c r="G257" s="621" t="s">
        <v>3779</v>
      </c>
      <c r="H257" s="700">
        <v>43801</v>
      </c>
      <c r="I257" s="701" t="s">
        <v>8542</v>
      </c>
      <c r="J257" s="732" t="s">
        <v>8543</v>
      </c>
      <c r="K257" s="715" t="s">
        <v>769</v>
      </c>
      <c r="L257" s="716"/>
      <c r="M257" s="715" t="s">
        <v>769</v>
      </c>
      <c r="N257" s="716"/>
      <c r="O257" s="706"/>
      <c r="P257" s="706"/>
      <c r="Q257" s="706" t="s">
        <v>769</v>
      </c>
      <c r="R257" s="717"/>
      <c r="S257" s="718"/>
    </row>
    <row r="258" spans="1:19" s="543" customFormat="1" ht="42" customHeight="1" x14ac:dyDescent="0.2">
      <c r="A258" s="1009"/>
      <c r="B258" s="1014"/>
      <c r="C258" s="1011"/>
      <c r="D258" s="699" t="s">
        <v>8544</v>
      </c>
      <c r="E258" s="1011"/>
      <c r="F258" s="621">
        <v>2498.4</v>
      </c>
      <c r="G258" s="621" t="s">
        <v>3779</v>
      </c>
      <c r="H258" s="700">
        <v>43801</v>
      </c>
      <c r="I258" s="701" t="s">
        <v>8487</v>
      </c>
      <c r="J258" s="732" t="s">
        <v>8545</v>
      </c>
      <c r="K258" s="715" t="s">
        <v>769</v>
      </c>
      <c r="L258" s="716"/>
      <c r="M258" s="715" t="s">
        <v>769</v>
      </c>
      <c r="N258" s="716"/>
      <c r="O258" s="706"/>
      <c r="P258" s="706"/>
      <c r="Q258" s="706" t="s">
        <v>769</v>
      </c>
      <c r="R258" s="717"/>
      <c r="S258" s="718"/>
    </row>
    <row r="259" spans="1:19" s="543" customFormat="1" ht="42" customHeight="1" x14ac:dyDescent="0.2">
      <c r="A259" s="1009"/>
      <c r="B259" s="1014"/>
      <c r="C259" s="1011"/>
      <c r="D259" s="699" t="s">
        <v>5287</v>
      </c>
      <c r="E259" s="1011"/>
      <c r="F259" s="621">
        <v>1191.25</v>
      </c>
      <c r="G259" s="621" t="s">
        <v>3779</v>
      </c>
      <c r="H259" s="700">
        <v>43801</v>
      </c>
      <c r="I259" s="701" t="s">
        <v>8546</v>
      </c>
      <c r="J259" s="732" t="s">
        <v>8547</v>
      </c>
      <c r="K259" s="715" t="s">
        <v>769</v>
      </c>
      <c r="L259" s="716"/>
      <c r="M259" s="715" t="s">
        <v>769</v>
      </c>
      <c r="N259" s="716"/>
      <c r="O259" s="706"/>
      <c r="P259" s="706"/>
      <c r="Q259" s="706" t="s">
        <v>769</v>
      </c>
      <c r="R259" s="717"/>
      <c r="S259" s="718"/>
    </row>
    <row r="260" spans="1:19" s="543" customFormat="1" ht="42" customHeight="1" x14ac:dyDescent="0.2">
      <c r="A260" s="1008"/>
      <c r="B260" s="1015"/>
      <c r="C260" s="1012"/>
      <c r="D260" s="699" t="s">
        <v>8548</v>
      </c>
      <c r="E260" s="1012"/>
      <c r="F260" s="621">
        <v>1094</v>
      </c>
      <c r="G260" s="621" t="s">
        <v>3779</v>
      </c>
      <c r="H260" s="700">
        <v>43801</v>
      </c>
      <c r="I260" s="701" t="s">
        <v>8549</v>
      </c>
      <c r="J260" s="732" t="s">
        <v>8550</v>
      </c>
      <c r="K260" s="715" t="s">
        <v>769</v>
      </c>
      <c r="L260" s="716"/>
      <c r="M260" s="715" t="s">
        <v>769</v>
      </c>
      <c r="N260" s="716"/>
      <c r="O260" s="706"/>
      <c r="P260" s="706"/>
      <c r="Q260" s="706" t="s">
        <v>769</v>
      </c>
      <c r="R260" s="717"/>
      <c r="S260" s="718"/>
    </row>
    <row r="261" spans="1:19" s="543" customFormat="1" ht="61.5" customHeight="1" x14ac:dyDescent="0.2">
      <c r="A261" s="697">
        <v>152</v>
      </c>
      <c r="B261" s="678" t="s">
        <v>8495</v>
      </c>
      <c r="C261" s="699" t="s">
        <v>8523</v>
      </c>
      <c r="D261" s="699" t="s">
        <v>3258</v>
      </c>
      <c r="E261" s="699" t="s">
        <v>9101</v>
      </c>
      <c r="F261" s="621">
        <v>217</v>
      </c>
      <c r="G261" s="621" t="s">
        <v>3713</v>
      </c>
      <c r="H261" s="700">
        <v>43788</v>
      </c>
      <c r="I261" s="701" t="s">
        <v>8524</v>
      </c>
      <c r="J261" s="732" t="s">
        <v>8525</v>
      </c>
      <c r="K261" s="715" t="s">
        <v>769</v>
      </c>
      <c r="L261" s="716"/>
      <c r="M261" s="715" t="s">
        <v>769</v>
      </c>
      <c r="N261" s="716"/>
      <c r="O261" s="706" t="s">
        <v>769</v>
      </c>
      <c r="P261" s="706"/>
      <c r="Q261" s="706"/>
      <c r="R261" s="717"/>
      <c r="S261" s="718"/>
    </row>
    <row r="262" spans="1:19" s="543" customFormat="1" ht="78" customHeight="1" x14ac:dyDescent="0.2">
      <c r="A262" s="697">
        <v>153</v>
      </c>
      <c r="B262" s="678" t="s">
        <v>8496</v>
      </c>
      <c r="C262" s="699" t="s">
        <v>8526</v>
      </c>
      <c r="D262" s="699" t="s">
        <v>3258</v>
      </c>
      <c r="E262" s="699" t="s">
        <v>8551</v>
      </c>
      <c r="F262" s="621">
        <v>323.18</v>
      </c>
      <c r="G262" s="621" t="s">
        <v>3713</v>
      </c>
      <c r="H262" s="700">
        <v>43790</v>
      </c>
      <c r="I262" s="701" t="s">
        <v>8527</v>
      </c>
      <c r="J262" s="732" t="s">
        <v>8528</v>
      </c>
      <c r="K262" s="715" t="s">
        <v>769</v>
      </c>
      <c r="L262" s="716"/>
      <c r="M262" s="715" t="s">
        <v>769</v>
      </c>
      <c r="N262" s="716"/>
      <c r="O262" s="706" t="s">
        <v>769</v>
      </c>
      <c r="P262" s="706"/>
      <c r="Q262" s="706"/>
      <c r="R262" s="717"/>
      <c r="S262" s="718"/>
    </row>
    <row r="263" spans="1:19" s="543" customFormat="1" ht="42" customHeight="1" x14ac:dyDescent="0.2">
      <c r="A263" s="1007">
        <v>154</v>
      </c>
      <c r="B263" s="1013" t="s">
        <v>8497</v>
      </c>
      <c r="C263" s="1010" t="s">
        <v>8529</v>
      </c>
      <c r="D263" s="699" t="s">
        <v>8379</v>
      </c>
      <c r="E263" s="1010" t="s">
        <v>8552</v>
      </c>
      <c r="F263" s="621">
        <v>252.5</v>
      </c>
      <c r="G263" s="621" t="s">
        <v>3779</v>
      </c>
      <c r="H263" s="700">
        <v>43801</v>
      </c>
      <c r="I263" s="701" t="s">
        <v>8553</v>
      </c>
      <c r="J263" s="732" t="s">
        <v>8554</v>
      </c>
      <c r="K263" s="551" t="s">
        <v>769</v>
      </c>
      <c r="L263" s="552"/>
      <c r="M263" s="551" t="s">
        <v>769</v>
      </c>
      <c r="N263" s="552"/>
      <c r="O263" s="553" t="s">
        <v>769</v>
      </c>
      <c r="P263" s="553"/>
      <c r="Q263" s="553"/>
      <c r="R263" s="553"/>
      <c r="S263" s="718"/>
    </row>
    <row r="264" spans="1:19" s="543" customFormat="1" ht="42" customHeight="1" x14ac:dyDescent="0.2">
      <c r="A264" s="1009"/>
      <c r="B264" s="1014"/>
      <c r="C264" s="1011"/>
      <c r="D264" s="699" t="s">
        <v>7807</v>
      </c>
      <c r="E264" s="1011"/>
      <c r="F264" s="621">
        <v>238</v>
      </c>
      <c r="G264" s="621" t="s">
        <v>3779</v>
      </c>
      <c r="H264" s="700">
        <v>43801</v>
      </c>
      <c r="I264" s="701" t="s">
        <v>8553</v>
      </c>
      <c r="J264" s="732" t="s">
        <v>8507</v>
      </c>
      <c r="K264" s="551" t="s">
        <v>769</v>
      </c>
      <c r="L264" s="552"/>
      <c r="M264" s="551" t="s">
        <v>769</v>
      </c>
      <c r="N264" s="552"/>
      <c r="O264" s="553" t="s">
        <v>769</v>
      </c>
      <c r="P264" s="553"/>
      <c r="Q264" s="553"/>
      <c r="R264" s="553"/>
      <c r="S264" s="718"/>
    </row>
    <row r="265" spans="1:19" s="543" customFormat="1" ht="42" customHeight="1" x14ac:dyDescent="0.2">
      <c r="A265" s="1008"/>
      <c r="B265" s="1015"/>
      <c r="C265" s="1012"/>
      <c r="D265" s="699" t="s">
        <v>8555</v>
      </c>
      <c r="E265" s="1012"/>
      <c r="F265" s="621">
        <v>420</v>
      </c>
      <c r="G265" s="621" t="s">
        <v>3779</v>
      </c>
      <c r="H265" s="700">
        <v>43801</v>
      </c>
      <c r="I265" s="701" t="s">
        <v>8556</v>
      </c>
      <c r="J265" s="732" t="s">
        <v>8557</v>
      </c>
      <c r="K265" s="551" t="s">
        <v>769</v>
      </c>
      <c r="L265" s="552"/>
      <c r="M265" s="551" t="s">
        <v>769</v>
      </c>
      <c r="N265" s="552"/>
      <c r="O265" s="553" t="s">
        <v>769</v>
      </c>
      <c r="P265" s="553"/>
      <c r="Q265" s="553"/>
      <c r="R265" s="553"/>
      <c r="S265" s="718"/>
    </row>
    <row r="266" spans="1:19" s="543" customFormat="1" ht="72.75" customHeight="1" x14ac:dyDescent="0.2">
      <c r="A266" s="697">
        <v>155</v>
      </c>
      <c r="B266" s="678" t="s">
        <v>8498</v>
      </c>
      <c r="C266" s="699" t="s">
        <v>8530</v>
      </c>
      <c r="D266" s="699" t="s">
        <v>8558</v>
      </c>
      <c r="E266" s="699" t="s">
        <v>8559</v>
      </c>
      <c r="F266" s="621">
        <v>447.36</v>
      </c>
      <c r="G266" s="621" t="s">
        <v>3779</v>
      </c>
      <c r="H266" s="700">
        <v>43808</v>
      </c>
      <c r="I266" s="701" t="s">
        <v>8560</v>
      </c>
      <c r="J266" s="732" t="s">
        <v>8561</v>
      </c>
      <c r="K266" s="551"/>
      <c r="L266" s="551" t="s">
        <v>769</v>
      </c>
      <c r="M266" s="551" t="s">
        <v>769</v>
      </c>
      <c r="N266" s="552"/>
      <c r="O266" s="553" t="s">
        <v>769</v>
      </c>
      <c r="P266" s="553"/>
      <c r="Q266" s="553"/>
      <c r="R266" s="553" t="s">
        <v>769</v>
      </c>
      <c r="S266" s="555" t="s">
        <v>9102</v>
      </c>
    </row>
    <row r="267" spans="1:19" s="543" customFormat="1" ht="33" customHeight="1" x14ac:dyDescent="0.2">
      <c r="A267" s="1007">
        <v>156</v>
      </c>
      <c r="B267" s="1013" t="s">
        <v>8502</v>
      </c>
      <c r="C267" s="1010" t="s">
        <v>8531</v>
      </c>
      <c r="D267" s="699" t="s">
        <v>4380</v>
      </c>
      <c r="E267" s="1010" t="s">
        <v>8562</v>
      </c>
      <c r="F267" s="621">
        <v>1576</v>
      </c>
      <c r="G267" s="621" t="s">
        <v>3779</v>
      </c>
      <c r="H267" s="700">
        <v>43801</v>
      </c>
      <c r="I267" s="701" t="s">
        <v>6081</v>
      </c>
      <c r="J267" s="732" t="s">
        <v>8563</v>
      </c>
      <c r="K267" s="551" t="s">
        <v>769</v>
      </c>
      <c r="L267" s="552"/>
      <c r="M267" s="551" t="s">
        <v>769</v>
      </c>
      <c r="N267" s="552"/>
      <c r="O267" s="553" t="s">
        <v>769</v>
      </c>
      <c r="P267" s="553"/>
      <c r="Q267" s="553"/>
      <c r="R267" s="553"/>
      <c r="S267" s="555"/>
    </row>
    <row r="268" spans="1:19" s="543" customFormat="1" ht="33" customHeight="1" x14ac:dyDescent="0.2">
      <c r="A268" s="1009"/>
      <c r="B268" s="1014"/>
      <c r="C268" s="1011"/>
      <c r="D268" s="699" t="s">
        <v>5024</v>
      </c>
      <c r="E268" s="1011"/>
      <c r="F268" s="621">
        <v>160</v>
      </c>
      <c r="G268" s="621" t="s">
        <v>3779</v>
      </c>
      <c r="H268" s="700">
        <v>43801</v>
      </c>
      <c r="I268" s="701" t="s">
        <v>6081</v>
      </c>
      <c r="J268" s="732" t="s">
        <v>8564</v>
      </c>
      <c r="K268" s="551" t="s">
        <v>769</v>
      </c>
      <c r="L268" s="552"/>
      <c r="M268" s="551" t="s">
        <v>769</v>
      </c>
      <c r="N268" s="552"/>
      <c r="O268" s="553" t="s">
        <v>769</v>
      </c>
      <c r="P268" s="553"/>
      <c r="Q268" s="553"/>
      <c r="R268" s="553"/>
      <c r="S268" s="555"/>
    </row>
    <row r="269" spans="1:19" s="543" customFormat="1" ht="33" customHeight="1" x14ac:dyDescent="0.2">
      <c r="A269" s="1008"/>
      <c r="B269" s="1015"/>
      <c r="C269" s="1012"/>
      <c r="D269" s="699" t="s">
        <v>7807</v>
      </c>
      <c r="E269" s="1012"/>
      <c r="F269" s="621">
        <v>156</v>
      </c>
      <c r="G269" s="621" t="s">
        <v>3779</v>
      </c>
      <c r="H269" s="700">
        <v>43801</v>
      </c>
      <c r="I269" s="701" t="s">
        <v>6081</v>
      </c>
      <c r="J269" s="732" t="s">
        <v>8565</v>
      </c>
      <c r="K269" s="551" t="s">
        <v>769</v>
      </c>
      <c r="L269" s="552"/>
      <c r="M269" s="551" t="s">
        <v>769</v>
      </c>
      <c r="N269" s="552"/>
      <c r="O269" s="553" t="s">
        <v>769</v>
      </c>
      <c r="P269" s="553"/>
      <c r="Q269" s="553"/>
      <c r="R269" s="553"/>
      <c r="S269" s="555"/>
    </row>
    <row r="270" spans="1:19" s="543" customFormat="1" ht="42" customHeight="1" x14ac:dyDescent="0.2">
      <c r="A270" s="697">
        <v>157</v>
      </c>
      <c r="B270" s="678" t="s">
        <v>8566</v>
      </c>
      <c r="C270" s="693" t="s">
        <v>8567</v>
      </c>
      <c r="D270" s="699" t="s">
        <v>7931</v>
      </c>
      <c r="E270" s="622" t="s">
        <v>8568</v>
      </c>
      <c r="F270" s="621">
        <v>275</v>
      </c>
      <c r="G270" s="621" t="s">
        <v>3779</v>
      </c>
      <c r="H270" s="700">
        <v>43808</v>
      </c>
      <c r="I270" s="701" t="s">
        <v>8569</v>
      </c>
      <c r="J270" s="732" t="s">
        <v>8570</v>
      </c>
      <c r="K270" s="715" t="s">
        <v>769</v>
      </c>
      <c r="L270" s="716"/>
      <c r="M270" s="715" t="s">
        <v>769</v>
      </c>
      <c r="N270" s="716"/>
      <c r="O270" s="706" t="s">
        <v>769</v>
      </c>
      <c r="P270" s="706"/>
      <c r="Q270" s="706"/>
      <c r="R270" s="717"/>
      <c r="S270" s="718"/>
    </row>
    <row r="271" spans="1:19" s="543" customFormat="1" ht="48.75" thickBot="1" x14ac:dyDescent="0.25">
      <c r="A271" s="697">
        <v>158</v>
      </c>
      <c r="B271" s="678" t="s">
        <v>8571</v>
      </c>
      <c r="C271" s="699" t="s">
        <v>8572</v>
      </c>
      <c r="D271" s="699" t="s">
        <v>8243</v>
      </c>
      <c r="E271" s="622" t="s">
        <v>8573</v>
      </c>
      <c r="F271" s="621">
        <v>242.06</v>
      </c>
      <c r="G271" s="621" t="s">
        <v>3779</v>
      </c>
      <c r="H271" s="700">
        <v>43808</v>
      </c>
      <c r="I271" s="701" t="s">
        <v>8574</v>
      </c>
      <c r="J271" s="732" t="s">
        <v>8575</v>
      </c>
      <c r="K271" s="643" t="s">
        <v>769</v>
      </c>
      <c r="L271" s="644"/>
      <c r="M271" s="643" t="s">
        <v>769</v>
      </c>
      <c r="N271" s="644"/>
      <c r="O271" s="703" t="s">
        <v>769</v>
      </c>
      <c r="P271" s="703"/>
      <c r="Q271" s="703"/>
      <c r="R271" s="724"/>
      <c r="S271" s="720"/>
    </row>
    <row r="272" spans="1:19" s="549" customFormat="1" ht="23.25" customHeight="1" thickBot="1" x14ac:dyDescent="0.35">
      <c r="A272" s="1062" t="s">
        <v>6816</v>
      </c>
      <c r="B272" s="1062"/>
      <c r="C272" s="1062"/>
      <c r="D272" s="1062"/>
      <c r="E272" s="1062"/>
      <c r="F272" s="1062"/>
      <c r="G272" s="1062"/>
      <c r="H272" s="1062"/>
      <c r="I272" s="1062"/>
      <c r="J272" s="1062"/>
      <c r="K272" s="1062"/>
      <c r="L272" s="1062"/>
      <c r="M272" s="1062"/>
      <c r="N272" s="1062"/>
      <c r="O272" s="1062"/>
      <c r="P272" s="1062"/>
      <c r="Q272" s="1062"/>
      <c r="R272" s="1062"/>
      <c r="S272" s="1062"/>
    </row>
    <row r="273" spans="1:19" ht="75.75" customHeight="1" thickTop="1" x14ac:dyDescent="0.2">
      <c r="A273" s="1028" t="s">
        <v>7943</v>
      </c>
      <c r="B273" s="1022" t="s">
        <v>5561</v>
      </c>
      <c r="C273" s="1030" t="s">
        <v>6218</v>
      </c>
      <c r="D273" s="1032" t="s">
        <v>3224</v>
      </c>
      <c r="E273" s="1030" t="s">
        <v>3225</v>
      </c>
      <c r="F273" s="1025" t="s">
        <v>3226</v>
      </c>
      <c r="G273" s="1025" t="s">
        <v>3227</v>
      </c>
      <c r="H273" s="1022" t="s">
        <v>3228</v>
      </c>
      <c r="I273" s="1022" t="s">
        <v>3229</v>
      </c>
      <c r="J273" s="1022" t="s">
        <v>3230</v>
      </c>
      <c r="K273" s="1022" t="s">
        <v>1575</v>
      </c>
      <c r="L273" s="1022"/>
      <c r="M273" s="1022" t="s">
        <v>1576</v>
      </c>
      <c r="N273" s="1022"/>
      <c r="O273" s="1022" t="s">
        <v>1577</v>
      </c>
      <c r="P273" s="1022"/>
      <c r="Q273" s="1022"/>
      <c r="R273" s="1022"/>
      <c r="S273" s="1023" t="s">
        <v>1578</v>
      </c>
    </row>
    <row r="274" spans="1:19" ht="22.5" customHeight="1" x14ac:dyDescent="0.2">
      <c r="A274" s="1029"/>
      <c r="B274" s="1027"/>
      <c r="C274" s="1031"/>
      <c r="D274" s="1033"/>
      <c r="E274" s="1031"/>
      <c r="F274" s="1026"/>
      <c r="G274" s="1026"/>
      <c r="H274" s="1027"/>
      <c r="I274" s="1027"/>
      <c r="J274" s="1027"/>
      <c r="K274" s="611" t="s">
        <v>1581</v>
      </c>
      <c r="L274" s="611" t="s">
        <v>3231</v>
      </c>
      <c r="M274" s="611" t="s">
        <v>1581</v>
      </c>
      <c r="N274" s="611" t="s">
        <v>1580</v>
      </c>
      <c r="O274" s="611" t="s">
        <v>765</v>
      </c>
      <c r="P274" s="611" t="s">
        <v>766</v>
      </c>
      <c r="Q274" s="611" t="s">
        <v>767</v>
      </c>
      <c r="R274" s="611" t="s">
        <v>768</v>
      </c>
      <c r="S274" s="1024"/>
    </row>
    <row r="275" spans="1:19" s="557" customFormat="1" ht="48" x14ac:dyDescent="0.2">
      <c r="A275" s="599">
        <v>1</v>
      </c>
      <c r="B275" s="592" t="s">
        <v>7940</v>
      </c>
      <c r="C275" s="558" t="s">
        <v>7939</v>
      </c>
      <c r="D275" s="558" t="s">
        <v>5063</v>
      </c>
      <c r="E275" s="558" t="s">
        <v>6470</v>
      </c>
      <c r="F275" s="593">
        <v>87400</v>
      </c>
      <c r="G275" s="559" t="s">
        <v>3407</v>
      </c>
      <c r="H275" s="594">
        <v>43530</v>
      </c>
      <c r="I275" s="595" t="s">
        <v>7941</v>
      </c>
      <c r="J275" s="596" t="s">
        <v>8315</v>
      </c>
      <c r="K275" s="551"/>
      <c r="L275" s="552"/>
      <c r="M275" s="551"/>
      <c r="N275" s="552"/>
      <c r="O275" s="553"/>
      <c r="P275" s="553"/>
      <c r="Q275" s="553"/>
      <c r="R275" s="553"/>
      <c r="S275" s="555" t="s">
        <v>7691</v>
      </c>
    </row>
    <row r="276" spans="1:19" s="557" customFormat="1" ht="42" customHeight="1" x14ac:dyDescent="0.2">
      <c r="A276" s="599">
        <v>2</v>
      </c>
      <c r="B276" s="592" t="s">
        <v>8091</v>
      </c>
      <c r="C276" s="558" t="s">
        <v>7638</v>
      </c>
      <c r="D276" s="558" t="s">
        <v>4511</v>
      </c>
      <c r="E276" s="558" t="s">
        <v>8092</v>
      </c>
      <c r="F276" s="593">
        <v>90000</v>
      </c>
      <c r="G276" s="559" t="s">
        <v>3407</v>
      </c>
      <c r="H276" s="594">
        <v>43550</v>
      </c>
      <c r="I276" s="595" t="s">
        <v>7942</v>
      </c>
      <c r="J276" s="596" t="s">
        <v>8316</v>
      </c>
      <c r="K276" s="551" t="s">
        <v>769</v>
      </c>
      <c r="L276" s="552"/>
      <c r="M276" s="551" t="s">
        <v>769</v>
      </c>
      <c r="N276" s="552"/>
      <c r="O276" s="553" t="s">
        <v>769</v>
      </c>
      <c r="P276" s="553"/>
      <c r="Q276" s="553"/>
      <c r="R276" s="553"/>
      <c r="S276" s="555"/>
    </row>
    <row r="277" spans="1:19" s="557" customFormat="1" ht="45" customHeight="1" x14ac:dyDescent="0.2">
      <c r="A277" s="599">
        <v>3</v>
      </c>
      <c r="B277" s="600" t="s">
        <v>8211</v>
      </c>
      <c r="C277" s="601" t="s">
        <v>8212</v>
      </c>
      <c r="D277" s="628" t="s">
        <v>3558</v>
      </c>
      <c r="E277" s="601" t="s">
        <v>8276</v>
      </c>
      <c r="F277" s="602">
        <v>150000</v>
      </c>
      <c r="G277" s="612" t="s">
        <v>3316</v>
      </c>
      <c r="H277" s="613">
        <v>43630</v>
      </c>
      <c r="I277" s="614" t="s">
        <v>8354</v>
      </c>
      <c r="J277" s="616" t="s">
        <v>8355</v>
      </c>
      <c r="K277" s="551" t="s">
        <v>769</v>
      </c>
      <c r="L277" s="552"/>
      <c r="M277" s="551" t="s">
        <v>769</v>
      </c>
      <c r="N277" s="552"/>
      <c r="O277" s="553" t="s">
        <v>769</v>
      </c>
      <c r="P277" s="553"/>
      <c r="Q277" s="553"/>
      <c r="R277" s="553"/>
      <c r="S277" s="555"/>
    </row>
    <row r="278" spans="1:19" s="557" customFormat="1" ht="42.75" customHeight="1" thickBot="1" x14ac:dyDescent="0.25">
      <c r="A278" s="560">
        <v>4</v>
      </c>
      <c r="B278" s="603" t="s">
        <v>8213</v>
      </c>
      <c r="C278" s="604" t="s">
        <v>6818</v>
      </c>
      <c r="D278" s="604" t="s">
        <v>8214</v>
      </c>
      <c r="E278" s="604" t="s">
        <v>8277</v>
      </c>
      <c r="F278" s="561">
        <v>141000</v>
      </c>
      <c r="G278" s="607" t="s">
        <v>3316</v>
      </c>
      <c r="H278" s="615">
        <v>43630</v>
      </c>
      <c r="I278" s="609" t="s">
        <v>8356</v>
      </c>
      <c r="J278" s="448" t="s">
        <v>8357</v>
      </c>
      <c r="K278" s="583" t="s">
        <v>769</v>
      </c>
      <c r="L278" s="584"/>
      <c r="M278" s="583" t="s">
        <v>769</v>
      </c>
      <c r="N278" s="584"/>
      <c r="O278" s="585" t="s">
        <v>769</v>
      </c>
      <c r="P278" s="585"/>
      <c r="Q278" s="585"/>
      <c r="R278" s="585"/>
      <c r="S278" s="597"/>
    </row>
    <row r="279" spans="1:19" s="543" customFormat="1" ht="12.75" thickTop="1" x14ac:dyDescent="0.2">
      <c r="A279" s="556"/>
      <c r="B279" s="562"/>
      <c r="C279" s="563"/>
      <c r="D279" s="548"/>
      <c r="E279" s="548"/>
      <c r="F279" s="564"/>
      <c r="G279" s="564"/>
      <c r="H279" s="564"/>
      <c r="I279" s="564"/>
      <c r="J279" s="565"/>
      <c r="K279" s="566"/>
      <c r="L279" s="566"/>
      <c r="M279" s="566"/>
      <c r="N279" s="566"/>
      <c r="O279" s="567"/>
      <c r="P279" s="567"/>
      <c r="Q279" s="567"/>
      <c r="R279" s="567"/>
      <c r="S279" s="568"/>
    </row>
    <row r="280" spans="1:19" s="543" customFormat="1" ht="19.5" thickBot="1" x14ac:dyDescent="0.35">
      <c r="A280" s="1061" t="s">
        <v>8267</v>
      </c>
      <c r="B280" s="1061"/>
      <c r="C280" s="1061"/>
      <c r="D280" s="1061"/>
      <c r="E280" s="1061"/>
      <c r="F280" s="1061"/>
      <c r="G280" s="1061"/>
      <c r="H280" s="1061"/>
      <c r="I280" s="1061"/>
      <c r="J280" s="1061"/>
      <c r="K280" s="1061"/>
      <c r="L280" s="1061"/>
      <c r="M280" s="1061"/>
      <c r="N280" s="1061"/>
      <c r="O280" s="1061"/>
      <c r="P280" s="1061"/>
      <c r="Q280" s="1061"/>
      <c r="R280" s="1061"/>
      <c r="S280" s="1061"/>
    </row>
    <row r="281" spans="1:19" s="543" customFormat="1" ht="62.25" customHeight="1" thickTop="1" x14ac:dyDescent="0.2">
      <c r="A281" s="1028" t="s">
        <v>7943</v>
      </c>
      <c r="B281" s="1022" t="s">
        <v>5561</v>
      </c>
      <c r="C281" s="1030" t="s">
        <v>6218</v>
      </c>
      <c r="D281" s="1032" t="s">
        <v>3224</v>
      </c>
      <c r="E281" s="1030" t="s">
        <v>3225</v>
      </c>
      <c r="F281" s="1025" t="s">
        <v>3226</v>
      </c>
      <c r="G281" s="1025" t="s">
        <v>3227</v>
      </c>
      <c r="H281" s="1022" t="s">
        <v>3228</v>
      </c>
      <c r="I281" s="1022" t="s">
        <v>3229</v>
      </c>
      <c r="J281" s="1032" t="s">
        <v>3230</v>
      </c>
      <c r="K281" s="1022" t="s">
        <v>1575</v>
      </c>
      <c r="L281" s="1022"/>
      <c r="M281" s="1022" t="s">
        <v>1576</v>
      </c>
      <c r="N281" s="1022"/>
      <c r="O281" s="1022" t="s">
        <v>1577</v>
      </c>
      <c r="P281" s="1022"/>
      <c r="Q281" s="1022"/>
      <c r="R281" s="1022"/>
      <c r="S281" s="1023" t="s">
        <v>1578</v>
      </c>
    </row>
    <row r="282" spans="1:19" s="543" customFormat="1" ht="22.5" customHeight="1" x14ac:dyDescent="0.2">
      <c r="A282" s="1029"/>
      <c r="B282" s="1027"/>
      <c r="C282" s="1031"/>
      <c r="D282" s="1033"/>
      <c r="E282" s="1031"/>
      <c r="F282" s="1026"/>
      <c r="G282" s="1026"/>
      <c r="H282" s="1027"/>
      <c r="I282" s="1027"/>
      <c r="J282" s="1033"/>
      <c r="K282" s="611" t="s">
        <v>1581</v>
      </c>
      <c r="L282" s="611" t="s">
        <v>3231</v>
      </c>
      <c r="M282" s="611" t="s">
        <v>1581</v>
      </c>
      <c r="N282" s="611" t="s">
        <v>1580</v>
      </c>
      <c r="O282" s="611" t="s">
        <v>765</v>
      </c>
      <c r="P282" s="611" t="s">
        <v>766</v>
      </c>
      <c r="Q282" s="611" t="s">
        <v>767</v>
      </c>
      <c r="R282" s="611" t="s">
        <v>768</v>
      </c>
      <c r="S282" s="1024"/>
    </row>
    <row r="283" spans="1:19" s="543" customFormat="1" ht="53.25" customHeight="1" thickBot="1" x14ac:dyDescent="0.25">
      <c r="A283" s="560">
        <v>1</v>
      </c>
      <c r="B283" s="610" t="s">
        <v>8268</v>
      </c>
      <c r="C283" s="604" t="s">
        <v>8264</v>
      </c>
      <c r="D283" s="604" t="s">
        <v>8265</v>
      </c>
      <c r="E283" s="604" t="s">
        <v>8266</v>
      </c>
      <c r="F283" s="561">
        <v>6650</v>
      </c>
      <c r="G283" s="607" t="s">
        <v>3316</v>
      </c>
      <c r="H283" s="608">
        <v>43636</v>
      </c>
      <c r="I283" s="609" t="s">
        <v>8278</v>
      </c>
      <c r="J283" s="617" t="s">
        <v>8358</v>
      </c>
      <c r="K283" s="583" t="s">
        <v>769</v>
      </c>
      <c r="L283" s="584"/>
      <c r="M283" s="583" t="s">
        <v>769</v>
      </c>
      <c r="N283" s="584"/>
      <c r="O283" s="585"/>
      <c r="P283" s="585"/>
      <c r="Q283" s="585" t="s">
        <v>769</v>
      </c>
      <c r="R283" s="585"/>
      <c r="S283" s="597" t="s">
        <v>8584</v>
      </c>
    </row>
    <row r="284" spans="1:19" s="543" customFormat="1" ht="21" customHeight="1" thickTop="1" thickBot="1" x14ac:dyDescent="0.25">
      <c r="A284" s="1034" t="s">
        <v>8442</v>
      </c>
      <c r="B284" s="1035"/>
      <c r="C284" s="1035"/>
      <c r="D284" s="1035"/>
      <c r="E284" s="1035"/>
      <c r="F284" s="632">
        <f>SUM(F15:F283)</f>
        <v>1386999.0299999998</v>
      </c>
      <c r="G284" s="570"/>
      <c r="H284" s="571"/>
      <c r="I284" s="571"/>
      <c r="J284" s="572"/>
      <c r="K284" s="566"/>
      <c r="L284" s="566"/>
      <c r="M284" s="566"/>
      <c r="N284" s="566"/>
      <c r="O284" s="567"/>
      <c r="P284" s="567"/>
      <c r="Q284" s="567"/>
      <c r="R284" s="567"/>
      <c r="S284" s="568"/>
    </row>
    <row r="285" spans="1:19" s="543" customFormat="1" ht="20.25" customHeight="1" thickTop="1" x14ac:dyDescent="0.2">
      <c r="A285" s="556"/>
      <c r="B285" s="562"/>
      <c r="C285" s="569"/>
      <c r="D285" s="548"/>
      <c r="E285" s="548"/>
      <c r="F285" s="570"/>
      <c r="G285" s="570"/>
      <c r="H285" s="571"/>
      <c r="I285" s="571"/>
      <c r="J285" s="572"/>
      <c r="K285" s="566"/>
      <c r="L285" s="566"/>
      <c r="M285" s="566"/>
      <c r="N285" s="566"/>
      <c r="O285" s="567"/>
      <c r="P285" s="567"/>
      <c r="Q285" s="567"/>
      <c r="R285" s="567"/>
      <c r="S285" s="568"/>
    </row>
    <row r="286" spans="1:19" s="543" customFormat="1" x14ac:dyDescent="0.2">
      <c r="A286" s="573"/>
      <c r="B286" s="566"/>
      <c r="C286" s="548"/>
      <c r="D286" s="629"/>
      <c r="E286" s="548"/>
      <c r="F286" s="578"/>
      <c r="G286" s="577"/>
      <c r="H286" s="574"/>
      <c r="I286" s="574"/>
      <c r="J286" s="541"/>
      <c r="O286" s="541"/>
      <c r="P286" s="541"/>
      <c r="Q286" s="541"/>
      <c r="R286" s="541"/>
      <c r="S286" s="544"/>
    </row>
    <row r="287" spans="1:19" s="543" customFormat="1" ht="18.75" x14ac:dyDescent="0.2">
      <c r="A287" s="974" t="s">
        <v>7381</v>
      </c>
      <c r="B287" s="974"/>
      <c r="C287" s="974"/>
      <c r="D287" s="974"/>
      <c r="E287" s="974"/>
      <c r="F287" s="578"/>
      <c r="G287" s="577"/>
      <c r="H287" s="574"/>
      <c r="I287" s="574"/>
      <c r="J287" s="541"/>
      <c r="O287" s="541"/>
      <c r="P287" s="541"/>
      <c r="Q287" s="541"/>
      <c r="R287" s="541"/>
      <c r="S287" s="544"/>
    </row>
    <row r="288" spans="1:19" s="543" customFormat="1" x14ac:dyDescent="0.2">
      <c r="A288" s="573"/>
      <c r="B288" s="566"/>
      <c r="C288" s="548"/>
      <c r="D288" s="629"/>
      <c r="E288" s="548"/>
      <c r="F288" s="578"/>
      <c r="G288" s="577"/>
      <c r="H288" s="574"/>
      <c r="I288" s="574"/>
      <c r="J288" s="541"/>
      <c r="O288" s="541"/>
      <c r="P288" s="541"/>
      <c r="Q288" s="541"/>
      <c r="R288" s="541"/>
      <c r="S288" s="544"/>
    </row>
    <row r="289" spans="1:19" s="543" customFormat="1" x14ac:dyDescent="0.2">
      <c r="A289" s="573"/>
      <c r="B289" s="566"/>
      <c r="C289" s="548"/>
      <c r="D289" s="629"/>
      <c r="E289" s="548"/>
      <c r="F289" s="578"/>
      <c r="G289" s="577"/>
      <c r="H289" s="574"/>
      <c r="I289" s="574"/>
      <c r="J289" s="541"/>
      <c r="O289" s="541"/>
      <c r="P289" s="541"/>
      <c r="Q289" s="541"/>
      <c r="R289" s="541"/>
      <c r="S289" s="544"/>
    </row>
    <row r="290" spans="1:19" s="543" customFormat="1" x14ac:dyDescent="0.2">
      <c r="A290" s="573"/>
      <c r="B290" s="566"/>
      <c r="C290" s="548"/>
      <c r="D290" s="629"/>
      <c r="E290" s="548"/>
      <c r="F290" s="578"/>
      <c r="G290" s="577"/>
      <c r="H290" s="574"/>
      <c r="I290" s="574"/>
      <c r="J290" s="541"/>
      <c r="O290" s="541"/>
      <c r="P290" s="541"/>
      <c r="Q290" s="541"/>
      <c r="R290" s="541"/>
      <c r="S290" s="544"/>
    </row>
    <row r="291" spans="1:19" s="543" customFormat="1" x14ac:dyDescent="0.2">
      <c r="A291" s="573"/>
      <c r="B291" s="566"/>
      <c r="C291" s="548"/>
      <c r="D291" s="629"/>
      <c r="E291" s="548"/>
      <c r="F291" s="578"/>
      <c r="G291" s="577"/>
      <c r="H291" s="574"/>
      <c r="I291" s="574"/>
      <c r="J291" s="541"/>
      <c r="O291" s="541"/>
      <c r="P291" s="541"/>
      <c r="Q291" s="541"/>
      <c r="R291" s="541"/>
      <c r="S291" s="544"/>
    </row>
    <row r="292" spans="1:19" s="543" customFormat="1" x14ac:dyDescent="0.2">
      <c r="A292" s="573"/>
      <c r="B292" s="566"/>
      <c r="C292" s="548"/>
      <c r="D292" s="629"/>
      <c r="E292" s="548"/>
      <c r="F292" s="578"/>
      <c r="G292" s="577"/>
      <c r="H292" s="574"/>
      <c r="I292" s="574"/>
      <c r="J292" s="541"/>
      <c r="O292" s="541"/>
      <c r="P292" s="541"/>
      <c r="Q292" s="541"/>
      <c r="R292" s="541"/>
      <c r="S292" s="544"/>
    </row>
    <row r="293" spans="1:19" s="543" customFormat="1" x14ac:dyDescent="0.2">
      <c r="A293" s="573"/>
      <c r="B293" s="566"/>
      <c r="C293" s="548"/>
      <c r="D293" s="629"/>
      <c r="E293" s="548"/>
      <c r="F293" s="578"/>
      <c r="G293" s="577"/>
      <c r="H293" s="574"/>
      <c r="I293" s="574"/>
      <c r="J293" s="541"/>
      <c r="O293" s="541"/>
      <c r="P293" s="541"/>
      <c r="Q293" s="541"/>
      <c r="R293" s="541"/>
      <c r="S293" s="544"/>
    </row>
    <row r="294" spans="1:19" s="543" customFormat="1" x14ac:dyDescent="0.2">
      <c r="A294" s="573"/>
      <c r="B294" s="566"/>
      <c r="C294" s="548"/>
      <c r="D294" s="629"/>
      <c r="E294" s="548"/>
      <c r="F294" s="578"/>
      <c r="G294" s="577"/>
      <c r="H294" s="574"/>
      <c r="I294" s="574"/>
      <c r="J294" s="541"/>
      <c r="O294" s="541"/>
      <c r="P294" s="541"/>
      <c r="Q294" s="541"/>
      <c r="R294" s="541"/>
      <c r="S294" s="544"/>
    </row>
    <row r="295" spans="1:19" s="543" customFormat="1" x14ac:dyDescent="0.2">
      <c r="A295" s="573"/>
      <c r="B295" s="566"/>
      <c r="C295" s="548"/>
      <c r="D295" s="629"/>
      <c r="E295" s="548"/>
      <c r="F295" s="578"/>
      <c r="G295" s="577"/>
      <c r="H295" s="574"/>
      <c r="I295" s="574"/>
      <c r="J295" s="541"/>
      <c r="O295" s="541"/>
      <c r="P295" s="541"/>
      <c r="Q295" s="541"/>
      <c r="R295" s="541"/>
      <c r="S295" s="544"/>
    </row>
    <row r="296" spans="1:19" s="543" customFormat="1" x14ac:dyDescent="0.2">
      <c r="A296" s="573"/>
      <c r="B296" s="566"/>
      <c r="C296" s="548"/>
      <c r="D296" s="629"/>
      <c r="E296" s="548"/>
      <c r="F296" s="578"/>
      <c r="G296" s="577"/>
      <c r="H296" s="574"/>
      <c r="I296" s="574"/>
      <c r="J296" s="541"/>
      <c r="O296" s="541"/>
      <c r="P296" s="541"/>
      <c r="Q296" s="541"/>
      <c r="R296" s="541"/>
      <c r="S296" s="544"/>
    </row>
    <row r="297" spans="1:19" s="543" customFormat="1" x14ac:dyDescent="0.2">
      <c r="A297" s="573"/>
      <c r="B297" s="566"/>
      <c r="C297" s="548"/>
      <c r="D297" s="629"/>
      <c r="E297" s="548"/>
      <c r="F297" s="578"/>
      <c r="G297" s="577"/>
      <c r="H297" s="574"/>
      <c r="I297" s="574"/>
      <c r="J297" s="541"/>
      <c r="O297" s="541"/>
      <c r="P297" s="541"/>
      <c r="Q297" s="541"/>
      <c r="R297" s="541"/>
      <c r="S297" s="544"/>
    </row>
    <row r="298" spans="1:19" s="543" customFormat="1" x14ac:dyDescent="0.2">
      <c r="A298" s="573"/>
      <c r="B298" s="566"/>
      <c r="C298" s="548"/>
      <c r="D298" s="629"/>
      <c r="E298" s="548"/>
      <c r="F298" s="578"/>
      <c r="G298" s="577"/>
      <c r="H298" s="574"/>
      <c r="I298" s="574"/>
      <c r="J298" s="541"/>
      <c r="O298" s="541"/>
      <c r="P298" s="541"/>
      <c r="Q298" s="541"/>
      <c r="R298" s="541"/>
      <c r="S298" s="544"/>
    </row>
    <row r="299" spans="1:19" s="543" customFormat="1" x14ac:dyDescent="0.2">
      <c r="A299" s="573"/>
      <c r="B299" s="566"/>
      <c r="C299" s="548"/>
      <c r="D299" s="629"/>
      <c r="E299" s="548"/>
      <c r="F299" s="578"/>
      <c r="G299" s="577"/>
      <c r="H299" s="574"/>
      <c r="I299" s="574"/>
      <c r="J299" s="541"/>
      <c r="O299" s="541"/>
      <c r="P299" s="541"/>
      <c r="Q299" s="541"/>
      <c r="R299" s="541"/>
      <c r="S299" s="544"/>
    </row>
    <row r="300" spans="1:19" s="543" customFormat="1" x14ac:dyDescent="0.2">
      <c r="A300" s="573"/>
      <c r="B300" s="566"/>
      <c r="C300" s="548"/>
      <c r="D300" s="629"/>
      <c r="E300" s="548"/>
      <c r="F300" s="578"/>
      <c r="G300" s="577"/>
      <c r="H300" s="574"/>
      <c r="I300" s="574"/>
      <c r="J300" s="541"/>
      <c r="O300" s="541"/>
      <c r="P300" s="541"/>
      <c r="Q300" s="541"/>
      <c r="R300" s="541"/>
      <c r="S300" s="544"/>
    </row>
    <row r="301" spans="1:19" s="543" customFormat="1" x14ac:dyDescent="0.2">
      <c r="A301" s="573"/>
      <c r="B301" s="566"/>
      <c r="C301" s="548"/>
      <c r="D301" s="629"/>
      <c r="E301" s="548"/>
      <c r="F301" s="578"/>
      <c r="G301" s="577"/>
      <c r="H301" s="574"/>
      <c r="I301" s="574"/>
      <c r="J301" s="541"/>
      <c r="O301" s="541"/>
      <c r="P301" s="541"/>
      <c r="Q301" s="541"/>
      <c r="R301" s="541"/>
      <c r="S301" s="544"/>
    </row>
    <row r="302" spans="1:19" s="543" customFormat="1" x14ac:dyDescent="0.2">
      <c r="A302" s="573"/>
      <c r="B302" s="566"/>
      <c r="C302" s="548"/>
      <c r="D302" s="629"/>
      <c r="E302" s="548"/>
      <c r="F302" s="578"/>
      <c r="G302" s="577"/>
      <c r="H302" s="574"/>
      <c r="I302" s="574"/>
      <c r="J302" s="541"/>
      <c r="O302" s="541"/>
      <c r="P302" s="541"/>
      <c r="Q302" s="541"/>
      <c r="R302" s="541"/>
      <c r="S302" s="544"/>
    </row>
    <row r="303" spans="1:19" s="543" customFormat="1" x14ac:dyDescent="0.2">
      <c r="A303" s="573"/>
      <c r="B303" s="566"/>
      <c r="C303" s="548"/>
      <c r="D303" s="629"/>
      <c r="E303" s="548"/>
      <c r="F303" s="578"/>
      <c r="G303" s="577"/>
      <c r="H303" s="574"/>
      <c r="I303" s="574"/>
      <c r="J303" s="541"/>
      <c r="O303" s="541"/>
      <c r="P303" s="541"/>
      <c r="Q303" s="541"/>
      <c r="R303" s="541"/>
      <c r="S303" s="544"/>
    </row>
    <row r="304" spans="1:19" s="543" customFormat="1" x14ac:dyDescent="0.2">
      <c r="A304" s="573"/>
      <c r="B304" s="566"/>
      <c r="C304" s="548"/>
      <c r="D304" s="629"/>
      <c r="E304" s="548"/>
      <c r="F304" s="578"/>
      <c r="G304" s="577"/>
      <c r="H304" s="574"/>
      <c r="I304" s="574"/>
      <c r="J304" s="541"/>
      <c r="O304" s="541"/>
      <c r="P304" s="541"/>
      <c r="Q304" s="541"/>
      <c r="R304" s="541"/>
      <c r="S304" s="544"/>
    </row>
    <row r="305" spans="1:19" s="543" customFormat="1" x14ac:dyDescent="0.2">
      <c r="A305" s="573"/>
      <c r="B305" s="566"/>
      <c r="C305" s="548"/>
      <c r="D305" s="629"/>
      <c r="E305" s="548"/>
      <c r="F305" s="578"/>
      <c r="G305" s="577"/>
      <c r="H305" s="574"/>
      <c r="I305" s="574"/>
      <c r="J305" s="541"/>
      <c r="O305" s="541"/>
      <c r="P305" s="541"/>
      <c r="Q305" s="541"/>
      <c r="R305" s="541"/>
      <c r="S305" s="544"/>
    </row>
    <row r="306" spans="1:19" s="543" customFormat="1" x14ac:dyDescent="0.2">
      <c r="A306" s="573"/>
      <c r="B306" s="566"/>
      <c r="C306" s="548"/>
      <c r="D306" s="629"/>
      <c r="E306" s="548"/>
      <c r="F306" s="578"/>
      <c r="G306" s="577"/>
      <c r="H306" s="574"/>
      <c r="I306" s="574"/>
      <c r="J306" s="541"/>
      <c r="O306" s="541"/>
      <c r="P306" s="541"/>
      <c r="Q306" s="541"/>
      <c r="R306" s="541"/>
      <c r="S306" s="544"/>
    </row>
    <row r="307" spans="1:19" s="543" customFormat="1" x14ac:dyDescent="0.2">
      <c r="A307" s="573"/>
      <c r="B307" s="566"/>
      <c r="C307" s="548"/>
      <c r="D307" s="629"/>
      <c r="E307" s="548"/>
      <c r="F307" s="578"/>
      <c r="G307" s="577"/>
      <c r="H307" s="574"/>
      <c r="I307" s="574"/>
      <c r="J307" s="541"/>
      <c r="O307" s="541"/>
      <c r="P307" s="541"/>
      <c r="Q307" s="541"/>
      <c r="R307" s="541"/>
      <c r="S307" s="544"/>
    </row>
    <row r="308" spans="1:19" s="543" customFormat="1" x14ac:dyDescent="0.2">
      <c r="A308" s="573"/>
      <c r="B308" s="566"/>
      <c r="C308" s="548"/>
      <c r="D308" s="629"/>
      <c r="E308" s="548"/>
      <c r="F308" s="578"/>
      <c r="G308" s="577"/>
      <c r="H308" s="574"/>
      <c r="I308" s="574"/>
      <c r="J308" s="541"/>
      <c r="O308" s="541"/>
      <c r="P308" s="541"/>
      <c r="Q308" s="541"/>
      <c r="R308" s="541"/>
      <c r="S308" s="544"/>
    </row>
    <row r="309" spans="1:19" s="543" customFormat="1" x14ac:dyDescent="0.2">
      <c r="A309" s="573"/>
      <c r="B309" s="566"/>
      <c r="C309" s="548"/>
      <c r="D309" s="629"/>
      <c r="E309" s="548"/>
      <c r="F309" s="578"/>
      <c r="G309" s="577"/>
      <c r="H309" s="574"/>
      <c r="I309" s="574"/>
      <c r="J309" s="541"/>
      <c r="O309" s="541"/>
      <c r="P309" s="541"/>
      <c r="Q309" s="541"/>
      <c r="R309" s="541"/>
      <c r="S309" s="544"/>
    </row>
    <row r="310" spans="1:19" s="543" customFormat="1" x14ac:dyDescent="0.2">
      <c r="A310" s="573"/>
      <c r="B310" s="566"/>
      <c r="C310" s="548"/>
      <c r="D310" s="629"/>
      <c r="E310" s="548"/>
      <c r="F310" s="578"/>
      <c r="G310" s="577"/>
      <c r="H310" s="574"/>
      <c r="I310" s="574"/>
      <c r="J310" s="541"/>
      <c r="O310" s="541"/>
      <c r="P310" s="541"/>
      <c r="Q310" s="541"/>
      <c r="R310" s="541"/>
      <c r="S310" s="544"/>
    </row>
    <row r="311" spans="1:19" s="543" customFormat="1" x14ac:dyDescent="0.2">
      <c r="A311" s="573"/>
      <c r="B311" s="566"/>
      <c r="C311" s="548"/>
      <c r="D311" s="629"/>
      <c r="E311" s="548"/>
      <c r="F311" s="578"/>
      <c r="G311" s="577"/>
      <c r="H311" s="574"/>
      <c r="I311" s="574"/>
      <c r="J311" s="541"/>
      <c r="O311" s="541"/>
      <c r="P311" s="541"/>
      <c r="Q311" s="541"/>
      <c r="R311" s="541"/>
      <c r="S311" s="544"/>
    </row>
    <row r="312" spans="1:19" s="543" customFormat="1" x14ac:dyDescent="0.2">
      <c r="A312" s="573"/>
      <c r="B312" s="566"/>
      <c r="C312" s="548"/>
      <c r="D312" s="629"/>
      <c r="E312" s="548"/>
      <c r="F312" s="578"/>
      <c r="G312" s="577"/>
      <c r="H312" s="574"/>
      <c r="I312" s="574"/>
      <c r="J312" s="541"/>
      <c r="O312" s="541"/>
      <c r="P312" s="541"/>
      <c r="Q312" s="541"/>
      <c r="R312" s="541"/>
      <c r="S312" s="544"/>
    </row>
    <row r="313" spans="1:19" s="543" customFormat="1" x14ac:dyDescent="0.2">
      <c r="A313" s="573"/>
      <c r="B313" s="566"/>
      <c r="C313" s="548"/>
      <c r="D313" s="629"/>
      <c r="E313" s="548"/>
      <c r="F313" s="578"/>
      <c r="G313" s="577"/>
      <c r="H313" s="574"/>
      <c r="I313" s="574"/>
      <c r="J313" s="541"/>
      <c r="O313" s="541"/>
      <c r="P313" s="541"/>
      <c r="Q313" s="541"/>
      <c r="R313" s="541"/>
      <c r="S313" s="544"/>
    </row>
    <row r="314" spans="1:19" s="543" customFormat="1" x14ac:dyDescent="0.2">
      <c r="A314" s="573"/>
      <c r="B314" s="566"/>
      <c r="C314" s="548"/>
      <c r="D314" s="629"/>
      <c r="E314" s="548"/>
      <c r="F314" s="578"/>
      <c r="G314" s="577"/>
      <c r="H314" s="574"/>
      <c r="I314" s="574"/>
      <c r="J314" s="541"/>
      <c r="O314" s="541"/>
      <c r="P314" s="541"/>
      <c r="Q314" s="541"/>
      <c r="R314" s="541"/>
      <c r="S314" s="544"/>
    </row>
    <row r="315" spans="1:19" s="543" customFormat="1" x14ac:dyDescent="0.2">
      <c r="A315" s="573"/>
      <c r="B315" s="566"/>
      <c r="C315" s="548"/>
      <c r="D315" s="629"/>
      <c r="E315" s="548"/>
      <c r="F315" s="578"/>
      <c r="G315" s="577"/>
      <c r="H315" s="574"/>
      <c r="I315" s="574"/>
      <c r="J315" s="541"/>
      <c r="O315" s="541"/>
      <c r="P315" s="541"/>
      <c r="Q315" s="541"/>
      <c r="R315" s="541"/>
      <c r="S315" s="544"/>
    </row>
    <row r="316" spans="1:19" s="543" customFormat="1" x14ac:dyDescent="0.2">
      <c r="A316" s="573"/>
      <c r="B316" s="566"/>
      <c r="C316" s="548"/>
      <c r="D316" s="629"/>
      <c r="E316" s="548"/>
      <c r="F316" s="578"/>
      <c r="G316" s="577"/>
      <c r="H316" s="574"/>
      <c r="I316" s="574"/>
      <c r="J316" s="541"/>
      <c r="O316" s="541"/>
      <c r="P316" s="541"/>
      <c r="Q316" s="541"/>
      <c r="R316" s="541"/>
      <c r="S316" s="544"/>
    </row>
    <row r="317" spans="1:19" s="543" customFormat="1" x14ac:dyDescent="0.2">
      <c r="A317" s="573"/>
      <c r="B317" s="566"/>
      <c r="C317" s="548"/>
      <c r="D317" s="629"/>
      <c r="E317" s="548"/>
      <c r="F317" s="578"/>
      <c r="G317" s="577"/>
      <c r="H317" s="574"/>
      <c r="I317" s="574"/>
      <c r="J317" s="541"/>
      <c r="O317" s="541"/>
      <c r="P317" s="541"/>
      <c r="Q317" s="541"/>
      <c r="R317" s="541"/>
      <c r="S317" s="544"/>
    </row>
    <row r="318" spans="1:19" s="543" customFormat="1" x14ac:dyDescent="0.2">
      <c r="A318" s="573"/>
      <c r="B318" s="566"/>
      <c r="C318" s="548"/>
      <c r="D318" s="629"/>
      <c r="E318" s="548"/>
      <c r="F318" s="578"/>
      <c r="G318" s="577"/>
      <c r="H318" s="574"/>
      <c r="I318" s="574"/>
      <c r="J318" s="541"/>
      <c r="O318" s="541"/>
      <c r="P318" s="541"/>
      <c r="Q318" s="541"/>
      <c r="R318" s="541"/>
      <c r="S318" s="544"/>
    </row>
    <row r="319" spans="1:19" s="543" customFormat="1" x14ac:dyDescent="0.2">
      <c r="A319" s="573"/>
      <c r="B319" s="566"/>
      <c r="C319" s="548"/>
      <c r="D319" s="629"/>
      <c r="E319" s="548"/>
      <c r="F319" s="578"/>
      <c r="G319" s="577"/>
      <c r="H319" s="574"/>
      <c r="I319" s="574"/>
      <c r="J319" s="541"/>
      <c r="O319" s="541"/>
      <c r="P319" s="541"/>
      <c r="Q319" s="541"/>
      <c r="R319" s="541"/>
      <c r="S319" s="544"/>
    </row>
    <row r="320" spans="1:19" s="543" customFormat="1" x14ac:dyDescent="0.2">
      <c r="A320" s="573"/>
      <c r="B320" s="566"/>
      <c r="C320" s="548"/>
      <c r="D320" s="629"/>
      <c r="E320" s="548"/>
      <c r="F320" s="578"/>
      <c r="G320" s="577"/>
      <c r="H320" s="574"/>
      <c r="I320" s="574"/>
      <c r="J320" s="541"/>
      <c r="O320" s="541"/>
      <c r="P320" s="541"/>
      <c r="Q320" s="541"/>
      <c r="R320" s="541"/>
      <c r="S320" s="544"/>
    </row>
    <row r="321" spans="1:19" s="543" customFormat="1" x14ac:dyDescent="0.2">
      <c r="A321" s="573"/>
      <c r="B321" s="566"/>
      <c r="C321" s="548"/>
      <c r="D321" s="629"/>
      <c r="E321" s="548"/>
      <c r="F321" s="578"/>
      <c r="G321" s="577"/>
      <c r="H321" s="574"/>
      <c r="I321" s="574"/>
      <c r="J321" s="541"/>
      <c r="O321" s="541"/>
      <c r="P321" s="541"/>
      <c r="Q321" s="541"/>
      <c r="R321" s="541"/>
      <c r="S321" s="544"/>
    </row>
    <row r="322" spans="1:19" s="543" customFormat="1" x14ac:dyDescent="0.2">
      <c r="A322" s="573"/>
      <c r="B322" s="566"/>
      <c r="C322" s="548"/>
      <c r="D322" s="629"/>
      <c r="E322" s="548"/>
      <c r="F322" s="578"/>
      <c r="G322" s="577"/>
      <c r="H322" s="574"/>
      <c r="I322" s="574"/>
      <c r="J322" s="541"/>
      <c r="O322" s="541"/>
      <c r="P322" s="541"/>
      <c r="Q322" s="541"/>
      <c r="R322" s="541"/>
      <c r="S322" s="544"/>
    </row>
    <row r="323" spans="1:19" s="543" customFormat="1" x14ac:dyDescent="0.2">
      <c r="A323" s="573"/>
      <c r="B323" s="566"/>
      <c r="C323" s="548"/>
      <c r="D323" s="629"/>
      <c r="E323" s="548"/>
      <c r="F323" s="578"/>
      <c r="G323" s="577"/>
      <c r="H323" s="574"/>
      <c r="I323" s="574"/>
      <c r="J323" s="541"/>
      <c r="O323" s="541"/>
      <c r="P323" s="541"/>
      <c r="Q323" s="541"/>
      <c r="R323" s="541"/>
      <c r="S323" s="544"/>
    </row>
    <row r="324" spans="1:19" s="543" customFormat="1" x14ac:dyDescent="0.2">
      <c r="A324" s="573"/>
      <c r="B324" s="566"/>
      <c r="C324" s="548"/>
      <c r="D324" s="629"/>
      <c r="E324" s="548"/>
      <c r="F324" s="578"/>
      <c r="G324" s="577"/>
      <c r="H324" s="574"/>
      <c r="I324" s="574"/>
      <c r="J324" s="541"/>
      <c r="O324" s="541"/>
      <c r="P324" s="541"/>
      <c r="Q324" s="541"/>
      <c r="R324" s="541"/>
      <c r="S324" s="544"/>
    </row>
    <row r="325" spans="1:19" s="543" customFormat="1" x14ac:dyDescent="0.2">
      <c r="A325" s="573"/>
      <c r="B325" s="566"/>
      <c r="C325" s="548"/>
      <c r="D325" s="629"/>
      <c r="E325" s="548"/>
      <c r="F325" s="578"/>
      <c r="G325" s="577"/>
      <c r="H325" s="574"/>
      <c r="I325" s="574"/>
      <c r="J325" s="541"/>
      <c r="O325" s="541"/>
      <c r="P325" s="541"/>
      <c r="Q325" s="541"/>
      <c r="R325" s="541"/>
      <c r="S325" s="544"/>
    </row>
    <row r="326" spans="1:19" s="543" customFormat="1" x14ac:dyDescent="0.2">
      <c r="A326" s="573"/>
      <c r="B326" s="566"/>
      <c r="C326" s="548"/>
      <c r="D326" s="629"/>
      <c r="E326" s="548"/>
      <c r="F326" s="578"/>
      <c r="G326" s="577"/>
      <c r="H326" s="574"/>
      <c r="I326" s="574"/>
      <c r="J326" s="541"/>
      <c r="O326" s="541"/>
      <c r="P326" s="541"/>
      <c r="Q326" s="541"/>
      <c r="R326" s="541"/>
      <c r="S326" s="544"/>
    </row>
    <row r="327" spans="1:19" s="543" customFormat="1" x14ac:dyDescent="0.2">
      <c r="A327" s="573"/>
      <c r="B327" s="566"/>
      <c r="C327" s="548"/>
      <c r="D327" s="629"/>
      <c r="E327" s="548"/>
      <c r="F327" s="578"/>
      <c r="G327" s="577"/>
      <c r="H327" s="574"/>
      <c r="I327" s="574"/>
      <c r="J327" s="541"/>
      <c r="O327" s="541"/>
      <c r="P327" s="541"/>
      <c r="Q327" s="541"/>
      <c r="R327" s="541"/>
      <c r="S327" s="544"/>
    </row>
    <row r="328" spans="1:19" s="543" customFormat="1" x14ac:dyDescent="0.2">
      <c r="A328" s="573"/>
      <c r="B328" s="566"/>
      <c r="C328" s="548"/>
      <c r="D328" s="629"/>
      <c r="E328" s="548"/>
      <c r="F328" s="578"/>
      <c r="G328" s="577"/>
      <c r="H328" s="574"/>
      <c r="I328" s="574"/>
      <c r="J328" s="541"/>
      <c r="O328" s="541"/>
      <c r="P328" s="541"/>
      <c r="Q328" s="541"/>
      <c r="R328" s="541"/>
      <c r="S328" s="544"/>
    </row>
    <row r="329" spans="1:19" s="543" customFormat="1" x14ac:dyDescent="0.2">
      <c r="A329" s="573"/>
      <c r="B329" s="566"/>
      <c r="C329" s="548"/>
      <c r="D329" s="629"/>
      <c r="E329" s="548"/>
      <c r="F329" s="578"/>
      <c r="G329" s="577"/>
      <c r="H329" s="574"/>
      <c r="I329" s="574"/>
      <c r="J329" s="541"/>
      <c r="O329" s="541"/>
      <c r="P329" s="541"/>
      <c r="Q329" s="541"/>
      <c r="R329" s="541"/>
      <c r="S329" s="544"/>
    </row>
    <row r="330" spans="1:19" s="543" customFormat="1" x14ac:dyDescent="0.2">
      <c r="A330" s="573"/>
      <c r="B330" s="566"/>
      <c r="C330" s="548"/>
      <c r="D330" s="629"/>
      <c r="E330" s="548"/>
      <c r="F330" s="578"/>
      <c r="G330" s="577"/>
      <c r="H330" s="574"/>
      <c r="I330" s="574"/>
      <c r="J330" s="541"/>
      <c r="O330" s="541"/>
      <c r="P330" s="541"/>
      <c r="Q330" s="541"/>
      <c r="R330" s="541"/>
      <c r="S330" s="544"/>
    </row>
    <row r="331" spans="1:19" s="543" customFormat="1" x14ac:dyDescent="0.2">
      <c r="A331" s="573"/>
      <c r="B331" s="566"/>
      <c r="C331" s="548"/>
      <c r="D331" s="629"/>
      <c r="E331" s="548"/>
      <c r="F331" s="578"/>
      <c r="G331" s="577"/>
      <c r="H331" s="574"/>
      <c r="I331" s="574"/>
      <c r="J331" s="541"/>
      <c r="O331" s="541"/>
      <c r="P331" s="541"/>
      <c r="Q331" s="541"/>
      <c r="R331" s="541"/>
      <c r="S331" s="544"/>
    </row>
    <row r="332" spans="1:19" s="543" customFormat="1" x14ac:dyDescent="0.2">
      <c r="A332" s="573"/>
      <c r="B332" s="566"/>
      <c r="C332" s="548"/>
      <c r="D332" s="629"/>
      <c r="E332" s="548"/>
      <c r="F332" s="578"/>
      <c r="G332" s="577"/>
      <c r="H332" s="574"/>
      <c r="I332" s="574"/>
      <c r="J332" s="541"/>
      <c r="O332" s="541"/>
      <c r="P332" s="541"/>
      <c r="Q332" s="541"/>
      <c r="R332" s="541"/>
      <c r="S332" s="544"/>
    </row>
    <row r="333" spans="1:19" s="543" customFormat="1" x14ac:dyDescent="0.2">
      <c r="A333" s="573"/>
      <c r="B333" s="566"/>
      <c r="C333" s="548"/>
      <c r="D333" s="629"/>
      <c r="E333" s="548"/>
      <c r="F333" s="578"/>
      <c r="G333" s="577"/>
      <c r="H333" s="574"/>
      <c r="I333" s="574"/>
      <c r="J333" s="541"/>
      <c r="O333" s="541"/>
      <c r="P333" s="541"/>
      <c r="Q333" s="541"/>
      <c r="R333" s="541"/>
      <c r="S333" s="544"/>
    </row>
    <row r="334" spans="1:19" s="543" customFormat="1" x14ac:dyDescent="0.2">
      <c r="A334" s="573"/>
      <c r="B334" s="566"/>
      <c r="C334" s="548"/>
      <c r="D334" s="629"/>
      <c r="E334" s="548"/>
      <c r="F334" s="578"/>
      <c r="G334" s="577"/>
      <c r="H334" s="574"/>
      <c r="I334" s="574"/>
      <c r="J334" s="541"/>
      <c r="O334" s="541"/>
      <c r="P334" s="541"/>
      <c r="Q334" s="541"/>
      <c r="R334" s="541"/>
      <c r="S334" s="544"/>
    </row>
    <row r="335" spans="1:19" s="543" customFormat="1" x14ac:dyDescent="0.2">
      <c r="A335" s="573"/>
      <c r="B335" s="566"/>
      <c r="C335" s="548"/>
      <c r="D335" s="629"/>
      <c r="E335" s="548"/>
      <c r="F335" s="578"/>
      <c r="G335" s="577"/>
      <c r="H335" s="574"/>
      <c r="I335" s="574"/>
      <c r="J335" s="541"/>
      <c r="O335" s="541"/>
      <c r="P335" s="541"/>
      <c r="Q335" s="541"/>
      <c r="R335" s="541"/>
      <c r="S335" s="544"/>
    </row>
    <row r="336" spans="1:19" s="543" customFormat="1" x14ac:dyDescent="0.2">
      <c r="A336" s="573"/>
      <c r="B336" s="566"/>
      <c r="C336" s="548"/>
      <c r="D336" s="629"/>
      <c r="E336" s="548"/>
      <c r="F336" s="578"/>
      <c r="G336" s="577"/>
      <c r="H336" s="574"/>
      <c r="I336" s="574"/>
      <c r="J336" s="541"/>
      <c r="O336" s="541"/>
      <c r="P336" s="541"/>
      <c r="Q336" s="541"/>
      <c r="R336" s="541"/>
      <c r="S336" s="544"/>
    </row>
    <row r="337" spans="1:19" s="543" customFormat="1" x14ac:dyDescent="0.2">
      <c r="A337" s="573"/>
      <c r="B337" s="566"/>
      <c r="C337" s="548"/>
      <c r="D337" s="629"/>
      <c r="E337" s="548"/>
      <c r="F337" s="578"/>
      <c r="G337" s="577"/>
      <c r="H337" s="574"/>
      <c r="I337" s="574"/>
      <c r="J337" s="541"/>
      <c r="O337" s="541"/>
      <c r="P337" s="541"/>
      <c r="Q337" s="541"/>
      <c r="R337" s="541"/>
      <c r="S337" s="544"/>
    </row>
    <row r="338" spans="1:19" s="543" customFormat="1" x14ac:dyDescent="0.2">
      <c r="A338" s="573"/>
      <c r="B338" s="566"/>
      <c r="C338" s="548"/>
      <c r="D338" s="629"/>
      <c r="E338" s="548"/>
      <c r="F338" s="578"/>
      <c r="G338" s="577"/>
      <c r="H338" s="574"/>
      <c r="I338" s="574"/>
      <c r="J338" s="541"/>
      <c r="O338" s="541"/>
      <c r="P338" s="541"/>
      <c r="Q338" s="541"/>
      <c r="R338" s="541"/>
      <c r="S338" s="544"/>
    </row>
    <row r="339" spans="1:19" s="543" customFormat="1" x14ac:dyDescent="0.2">
      <c r="A339" s="573"/>
      <c r="B339" s="566"/>
      <c r="C339" s="548"/>
      <c r="D339" s="629"/>
      <c r="E339" s="548"/>
      <c r="F339" s="578"/>
      <c r="G339" s="577"/>
      <c r="H339" s="574"/>
      <c r="I339" s="574"/>
      <c r="J339" s="541"/>
      <c r="O339" s="541"/>
      <c r="P339" s="541"/>
      <c r="Q339" s="541"/>
      <c r="R339" s="541"/>
      <c r="S339" s="544"/>
    </row>
    <row r="340" spans="1:19" s="543" customFormat="1" x14ac:dyDescent="0.2">
      <c r="A340" s="573"/>
      <c r="B340" s="566"/>
      <c r="C340" s="548"/>
      <c r="D340" s="629"/>
      <c r="E340" s="548"/>
      <c r="F340" s="578"/>
      <c r="G340" s="577"/>
      <c r="H340" s="574"/>
      <c r="I340" s="574"/>
      <c r="J340" s="541"/>
      <c r="O340" s="541"/>
      <c r="P340" s="541"/>
      <c r="Q340" s="541"/>
      <c r="R340" s="541"/>
      <c r="S340" s="544"/>
    </row>
    <row r="341" spans="1:19" s="543" customFormat="1" x14ac:dyDescent="0.2">
      <c r="A341" s="573"/>
      <c r="B341" s="566"/>
      <c r="C341" s="548"/>
      <c r="D341" s="629"/>
      <c r="E341" s="548"/>
      <c r="F341" s="578"/>
      <c r="G341" s="577"/>
      <c r="H341" s="574"/>
      <c r="I341" s="574"/>
      <c r="J341" s="541"/>
      <c r="O341" s="541"/>
      <c r="P341" s="541"/>
      <c r="Q341" s="541"/>
      <c r="R341" s="541"/>
      <c r="S341" s="544"/>
    </row>
    <row r="342" spans="1:19" s="543" customFormat="1" x14ac:dyDescent="0.2">
      <c r="A342" s="573"/>
      <c r="B342" s="566"/>
      <c r="C342" s="548"/>
      <c r="D342" s="629"/>
      <c r="E342" s="548"/>
      <c r="F342" s="578"/>
      <c r="G342" s="577"/>
      <c r="H342" s="574"/>
      <c r="I342" s="574"/>
      <c r="J342" s="541"/>
      <c r="O342" s="541"/>
      <c r="P342" s="541"/>
      <c r="Q342" s="541"/>
      <c r="R342" s="541"/>
      <c r="S342" s="544"/>
    </row>
    <row r="343" spans="1:19" s="543" customFormat="1" x14ac:dyDescent="0.2">
      <c r="A343" s="573"/>
      <c r="B343" s="566"/>
      <c r="C343" s="548"/>
      <c r="D343" s="629"/>
      <c r="E343" s="548"/>
      <c r="F343" s="578"/>
      <c r="G343" s="577"/>
      <c r="H343" s="574"/>
      <c r="I343" s="574"/>
      <c r="J343" s="541"/>
      <c r="O343" s="541"/>
      <c r="P343" s="541"/>
      <c r="Q343" s="541"/>
      <c r="R343" s="541"/>
      <c r="S343" s="544"/>
    </row>
    <row r="344" spans="1:19" s="543" customFormat="1" x14ac:dyDescent="0.2">
      <c r="A344" s="573"/>
      <c r="B344" s="566"/>
      <c r="C344" s="548"/>
      <c r="D344" s="629"/>
      <c r="E344" s="548"/>
      <c r="F344" s="578"/>
      <c r="G344" s="577"/>
      <c r="H344" s="574"/>
      <c r="I344" s="574"/>
      <c r="J344" s="541"/>
      <c r="O344" s="541"/>
      <c r="P344" s="541"/>
      <c r="Q344" s="541"/>
      <c r="R344" s="541"/>
      <c r="S344" s="544"/>
    </row>
    <row r="345" spans="1:19" s="543" customFormat="1" x14ac:dyDescent="0.2">
      <c r="A345" s="573"/>
      <c r="B345" s="566"/>
      <c r="C345" s="548"/>
      <c r="D345" s="629"/>
      <c r="E345" s="548"/>
      <c r="F345" s="578"/>
      <c r="G345" s="577"/>
      <c r="H345" s="574"/>
      <c r="I345" s="574"/>
      <c r="J345" s="541"/>
      <c r="O345" s="541"/>
      <c r="P345" s="541"/>
      <c r="Q345" s="541"/>
      <c r="R345" s="541"/>
      <c r="S345" s="544"/>
    </row>
    <row r="346" spans="1:19" s="543" customFormat="1" x14ac:dyDescent="0.2">
      <c r="A346" s="573"/>
      <c r="B346" s="566"/>
      <c r="C346" s="548"/>
      <c r="D346" s="629"/>
      <c r="E346" s="548"/>
      <c r="F346" s="578"/>
      <c r="G346" s="577"/>
      <c r="H346" s="574"/>
      <c r="I346" s="574"/>
      <c r="J346" s="541"/>
      <c r="O346" s="541"/>
      <c r="P346" s="541"/>
      <c r="Q346" s="541"/>
      <c r="R346" s="541"/>
      <c r="S346" s="544"/>
    </row>
    <row r="347" spans="1:19" s="543" customFormat="1" x14ac:dyDescent="0.2">
      <c r="A347" s="573"/>
      <c r="B347" s="566"/>
      <c r="C347" s="548"/>
      <c r="D347" s="629"/>
      <c r="E347" s="548"/>
      <c r="F347" s="578"/>
      <c r="G347" s="577"/>
      <c r="H347" s="574"/>
      <c r="I347" s="574"/>
      <c r="J347" s="541"/>
      <c r="O347" s="541"/>
      <c r="P347" s="541"/>
      <c r="Q347" s="541"/>
      <c r="R347" s="541"/>
      <c r="S347" s="544"/>
    </row>
    <row r="348" spans="1:19" s="543" customFormat="1" x14ac:dyDescent="0.2">
      <c r="A348" s="573"/>
      <c r="B348" s="566"/>
      <c r="C348" s="548"/>
      <c r="D348" s="629"/>
      <c r="E348" s="548"/>
      <c r="F348" s="578"/>
      <c r="G348" s="577"/>
      <c r="H348" s="574"/>
      <c r="I348" s="574"/>
      <c r="J348" s="541"/>
      <c r="O348" s="541"/>
      <c r="P348" s="541"/>
      <c r="Q348" s="541"/>
      <c r="R348" s="541"/>
      <c r="S348" s="544"/>
    </row>
    <row r="349" spans="1:19" s="543" customFormat="1" x14ac:dyDescent="0.2">
      <c r="A349" s="573"/>
      <c r="B349" s="566"/>
      <c r="C349" s="548"/>
      <c r="D349" s="629"/>
      <c r="E349" s="548"/>
      <c r="F349" s="578"/>
      <c r="G349" s="577"/>
      <c r="H349" s="574"/>
      <c r="I349" s="574"/>
      <c r="J349" s="541"/>
      <c r="O349" s="541"/>
      <c r="P349" s="541"/>
      <c r="Q349" s="541"/>
      <c r="R349" s="541"/>
      <c r="S349" s="544"/>
    </row>
    <row r="350" spans="1:19" s="543" customFormat="1" x14ac:dyDescent="0.2">
      <c r="A350" s="573"/>
      <c r="B350" s="566"/>
      <c r="C350" s="548"/>
      <c r="D350" s="629"/>
      <c r="E350" s="548"/>
      <c r="F350" s="578"/>
      <c r="G350" s="577"/>
      <c r="H350" s="574"/>
      <c r="I350" s="574"/>
      <c r="J350" s="541"/>
      <c r="O350" s="541"/>
      <c r="P350" s="541"/>
      <c r="Q350" s="541"/>
      <c r="R350" s="541"/>
      <c r="S350" s="544"/>
    </row>
    <row r="351" spans="1:19" s="543" customFormat="1" x14ac:dyDescent="0.2">
      <c r="A351" s="573"/>
      <c r="B351" s="566"/>
      <c r="C351" s="548"/>
      <c r="D351" s="629"/>
      <c r="E351" s="548"/>
      <c r="F351" s="578"/>
      <c r="G351" s="577"/>
      <c r="H351" s="574"/>
      <c r="I351" s="574"/>
      <c r="J351" s="541"/>
      <c r="O351" s="541"/>
      <c r="P351" s="541"/>
      <c r="Q351" s="541"/>
      <c r="R351" s="541"/>
      <c r="S351" s="544"/>
    </row>
    <row r="352" spans="1:19" s="543" customFormat="1" x14ac:dyDescent="0.2">
      <c r="A352" s="573"/>
      <c r="B352" s="566"/>
      <c r="C352" s="548"/>
      <c r="D352" s="629"/>
      <c r="E352" s="548"/>
      <c r="F352" s="578"/>
      <c r="G352" s="577"/>
      <c r="H352" s="574"/>
      <c r="I352" s="574"/>
      <c r="J352" s="541"/>
      <c r="O352" s="541"/>
      <c r="P352" s="541"/>
      <c r="Q352" s="541"/>
      <c r="R352" s="541"/>
      <c r="S352" s="544"/>
    </row>
    <row r="353" spans="1:19" s="543" customFormat="1" x14ac:dyDescent="0.2">
      <c r="A353" s="573"/>
      <c r="B353" s="566"/>
      <c r="C353" s="548"/>
      <c r="D353" s="629"/>
      <c r="E353" s="548"/>
      <c r="F353" s="578"/>
      <c r="G353" s="577"/>
      <c r="H353" s="574"/>
      <c r="I353" s="574"/>
      <c r="J353" s="541"/>
      <c r="O353" s="541"/>
      <c r="P353" s="541"/>
      <c r="Q353" s="541"/>
      <c r="R353" s="541"/>
      <c r="S353" s="544"/>
    </row>
    <row r="354" spans="1:19" s="543" customFormat="1" x14ac:dyDescent="0.2">
      <c r="A354" s="573"/>
      <c r="B354" s="566"/>
      <c r="C354" s="548"/>
      <c r="D354" s="629"/>
      <c r="E354" s="548"/>
      <c r="F354" s="578"/>
      <c r="G354" s="577"/>
      <c r="H354" s="574"/>
      <c r="I354" s="574"/>
      <c r="J354" s="541"/>
      <c r="O354" s="541"/>
      <c r="P354" s="541"/>
      <c r="Q354" s="541"/>
      <c r="R354" s="541"/>
      <c r="S354" s="544"/>
    </row>
    <row r="355" spans="1:19" s="543" customFormat="1" x14ac:dyDescent="0.2">
      <c r="A355" s="573"/>
      <c r="B355" s="566"/>
      <c r="C355" s="548"/>
      <c r="D355" s="629"/>
      <c r="E355" s="548"/>
      <c r="F355" s="578"/>
      <c r="G355" s="577"/>
      <c r="H355" s="574"/>
      <c r="I355" s="574"/>
      <c r="J355" s="541"/>
      <c r="O355" s="541"/>
      <c r="P355" s="541"/>
      <c r="Q355" s="541"/>
      <c r="R355" s="541"/>
      <c r="S355" s="544"/>
    </row>
    <row r="356" spans="1:19" s="543" customFormat="1" x14ac:dyDescent="0.2">
      <c r="A356" s="573"/>
      <c r="B356" s="566"/>
      <c r="C356" s="548"/>
      <c r="D356" s="629"/>
      <c r="E356" s="548"/>
      <c r="F356" s="578"/>
      <c r="G356" s="577"/>
      <c r="H356" s="574"/>
      <c r="I356" s="574"/>
      <c r="J356" s="541"/>
      <c r="O356" s="541"/>
      <c r="P356" s="541"/>
      <c r="Q356" s="541"/>
      <c r="R356" s="541"/>
      <c r="S356" s="544"/>
    </row>
    <row r="357" spans="1:19" s="543" customFormat="1" x14ac:dyDescent="0.2">
      <c r="A357" s="573"/>
      <c r="B357" s="566"/>
      <c r="C357" s="548"/>
      <c r="D357" s="629"/>
      <c r="E357" s="548"/>
      <c r="F357" s="578"/>
      <c r="G357" s="577"/>
      <c r="H357" s="574"/>
      <c r="I357" s="574"/>
      <c r="J357" s="541"/>
      <c r="O357" s="541"/>
      <c r="P357" s="541"/>
      <c r="Q357" s="541"/>
      <c r="R357" s="541"/>
      <c r="S357" s="544"/>
    </row>
    <row r="358" spans="1:19" s="543" customFormat="1" x14ac:dyDescent="0.2">
      <c r="A358" s="573"/>
      <c r="B358" s="566"/>
      <c r="C358" s="548"/>
      <c r="D358" s="629"/>
      <c r="E358" s="548"/>
      <c r="F358" s="578"/>
      <c r="G358" s="577"/>
      <c r="H358" s="574"/>
      <c r="I358" s="574"/>
      <c r="J358" s="541"/>
      <c r="O358" s="541"/>
      <c r="P358" s="541"/>
      <c r="Q358" s="541"/>
      <c r="R358" s="541"/>
      <c r="S358" s="544"/>
    </row>
    <row r="359" spans="1:19" s="543" customFormat="1" x14ac:dyDescent="0.2">
      <c r="A359" s="573"/>
      <c r="B359" s="566"/>
      <c r="C359" s="548"/>
      <c r="D359" s="629"/>
      <c r="E359" s="548"/>
      <c r="F359" s="578"/>
      <c r="G359" s="577"/>
      <c r="H359" s="574"/>
      <c r="I359" s="574"/>
      <c r="J359" s="541"/>
      <c r="O359" s="541"/>
      <c r="P359" s="541"/>
      <c r="Q359" s="541"/>
      <c r="R359" s="541"/>
      <c r="S359" s="544"/>
    </row>
    <row r="360" spans="1:19" s="543" customFormat="1" x14ac:dyDescent="0.2">
      <c r="A360" s="573"/>
      <c r="B360" s="566"/>
      <c r="C360" s="548"/>
      <c r="D360" s="629"/>
      <c r="E360" s="548"/>
      <c r="F360" s="578"/>
      <c r="G360" s="577"/>
      <c r="H360" s="574"/>
      <c r="I360" s="574"/>
      <c r="J360" s="541"/>
      <c r="O360" s="541"/>
      <c r="P360" s="541"/>
      <c r="Q360" s="541"/>
      <c r="R360" s="541"/>
      <c r="S360" s="544"/>
    </row>
    <row r="361" spans="1:19" s="543" customFormat="1" x14ac:dyDescent="0.2">
      <c r="A361" s="573"/>
      <c r="B361" s="566"/>
      <c r="C361" s="548"/>
      <c r="D361" s="629"/>
      <c r="E361" s="548"/>
      <c r="F361" s="578"/>
      <c r="G361" s="577"/>
      <c r="H361" s="574"/>
      <c r="I361" s="574"/>
      <c r="J361" s="541"/>
      <c r="O361" s="541"/>
      <c r="P361" s="541"/>
      <c r="Q361" s="541"/>
      <c r="R361" s="541"/>
      <c r="S361" s="544"/>
    </row>
    <row r="362" spans="1:19" s="543" customFormat="1" x14ac:dyDescent="0.2">
      <c r="A362" s="573"/>
      <c r="B362" s="566"/>
      <c r="C362" s="548"/>
      <c r="D362" s="629"/>
      <c r="E362" s="548"/>
      <c r="F362" s="578"/>
      <c r="G362" s="577"/>
      <c r="H362" s="574"/>
      <c r="I362" s="574"/>
      <c r="J362" s="541"/>
      <c r="O362" s="541"/>
      <c r="P362" s="541"/>
      <c r="Q362" s="541"/>
      <c r="R362" s="541"/>
      <c r="S362" s="544"/>
    </row>
    <row r="363" spans="1:19" s="543" customFormat="1" x14ac:dyDescent="0.2">
      <c r="A363" s="573"/>
      <c r="B363" s="566"/>
      <c r="C363" s="548"/>
      <c r="D363" s="629"/>
      <c r="E363" s="548"/>
      <c r="F363" s="578"/>
      <c r="G363" s="577"/>
      <c r="H363" s="574"/>
      <c r="I363" s="574"/>
      <c r="J363" s="541"/>
      <c r="O363" s="541"/>
      <c r="P363" s="541"/>
      <c r="Q363" s="541"/>
      <c r="R363" s="541"/>
      <c r="S363" s="544"/>
    </row>
    <row r="364" spans="1:19" s="543" customFormat="1" x14ac:dyDescent="0.2">
      <c r="A364" s="573"/>
      <c r="B364" s="566"/>
      <c r="C364" s="548"/>
      <c r="D364" s="629"/>
      <c r="E364" s="548"/>
      <c r="F364" s="578"/>
      <c r="G364" s="577"/>
      <c r="H364" s="574"/>
      <c r="I364" s="574"/>
      <c r="J364" s="541"/>
      <c r="O364" s="541"/>
      <c r="P364" s="541"/>
      <c r="Q364" s="541"/>
      <c r="R364" s="541"/>
      <c r="S364" s="544"/>
    </row>
    <row r="365" spans="1:19" s="543" customFormat="1" x14ac:dyDescent="0.2">
      <c r="A365" s="573"/>
      <c r="B365" s="566"/>
      <c r="C365" s="548"/>
      <c r="D365" s="629"/>
      <c r="E365" s="548"/>
      <c r="F365" s="578"/>
      <c r="G365" s="577"/>
      <c r="H365" s="574"/>
      <c r="I365" s="574"/>
      <c r="J365" s="541"/>
      <c r="O365" s="541"/>
      <c r="P365" s="541"/>
      <c r="Q365" s="541"/>
      <c r="R365" s="541"/>
      <c r="S365" s="544"/>
    </row>
    <row r="366" spans="1:19" s="543" customFormat="1" x14ac:dyDescent="0.2">
      <c r="A366" s="573"/>
      <c r="B366" s="566"/>
      <c r="C366" s="548"/>
      <c r="D366" s="629"/>
      <c r="E366" s="548"/>
      <c r="F366" s="578"/>
      <c r="G366" s="577"/>
      <c r="H366" s="574"/>
      <c r="I366" s="574"/>
      <c r="J366" s="541"/>
      <c r="O366" s="541"/>
      <c r="P366" s="541"/>
      <c r="Q366" s="541"/>
      <c r="R366" s="541"/>
      <c r="S366" s="544"/>
    </row>
    <row r="367" spans="1:19" s="543" customFormat="1" x14ac:dyDescent="0.2">
      <c r="A367" s="573"/>
      <c r="B367" s="566"/>
      <c r="C367" s="548"/>
      <c r="D367" s="629"/>
      <c r="E367" s="548"/>
      <c r="F367" s="578"/>
      <c r="G367" s="577"/>
      <c r="H367" s="574"/>
      <c r="I367" s="574"/>
      <c r="J367" s="541"/>
      <c r="O367" s="541"/>
      <c r="P367" s="541"/>
      <c r="Q367" s="541"/>
      <c r="R367" s="541"/>
      <c r="S367" s="544"/>
    </row>
    <row r="368" spans="1:19" s="543" customFormat="1" x14ac:dyDescent="0.2">
      <c r="A368" s="573"/>
      <c r="B368" s="566"/>
      <c r="C368" s="548"/>
      <c r="D368" s="629"/>
      <c r="E368" s="548"/>
      <c r="F368" s="578"/>
      <c r="G368" s="577"/>
      <c r="H368" s="574"/>
      <c r="I368" s="574"/>
      <c r="J368" s="541"/>
      <c r="O368" s="541"/>
      <c r="P368" s="541"/>
      <c r="Q368" s="541"/>
      <c r="R368" s="541"/>
      <c r="S368" s="544"/>
    </row>
    <row r="369" spans="1:19" s="543" customFormat="1" x14ac:dyDescent="0.2">
      <c r="A369" s="573"/>
      <c r="B369" s="566"/>
      <c r="C369" s="548"/>
      <c r="D369" s="629"/>
      <c r="E369" s="548"/>
      <c r="F369" s="578"/>
      <c r="G369" s="577"/>
      <c r="H369" s="574"/>
      <c r="I369" s="574"/>
      <c r="J369" s="541"/>
      <c r="O369" s="541"/>
      <c r="P369" s="541"/>
      <c r="Q369" s="541"/>
      <c r="R369" s="541"/>
      <c r="S369" s="544"/>
    </row>
    <row r="370" spans="1:19" s="543" customFormat="1" x14ac:dyDescent="0.2">
      <c r="A370" s="573"/>
      <c r="B370" s="566"/>
      <c r="C370" s="548"/>
      <c r="D370" s="629"/>
      <c r="E370" s="548"/>
      <c r="F370" s="578"/>
      <c r="G370" s="577"/>
      <c r="H370" s="574"/>
      <c r="I370" s="574"/>
      <c r="J370" s="541"/>
      <c r="O370" s="541"/>
      <c r="P370" s="541"/>
      <c r="Q370" s="541"/>
      <c r="R370" s="541"/>
      <c r="S370" s="544"/>
    </row>
    <row r="371" spans="1:19" s="543" customFormat="1" x14ac:dyDescent="0.2">
      <c r="A371" s="573"/>
      <c r="B371" s="566"/>
      <c r="C371" s="548"/>
      <c r="D371" s="629"/>
      <c r="E371" s="548"/>
      <c r="F371" s="578"/>
      <c r="G371" s="577"/>
      <c r="H371" s="574"/>
      <c r="I371" s="574"/>
      <c r="J371" s="541"/>
      <c r="O371" s="541"/>
      <c r="P371" s="541"/>
      <c r="Q371" s="541"/>
      <c r="R371" s="541"/>
      <c r="S371" s="544"/>
    </row>
    <row r="372" spans="1:19" s="543" customFormat="1" x14ac:dyDescent="0.2">
      <c r="A372" s="573"/>
      <c r="B372" s="566"/>
      <c r="C372" s="548"/>
      <c r="D372" s="629"/>
      <c r="E372" s="548"/>
      <c r="F372" s="578"/>
      <c r="G372" s="577"/>
      <c r="H372" s="574"/>
      <c r="I372" s="574"/>
      <c r="J372" s="541"/>
      <c r="O372" s="541"/>
      <c r="P372" s="541"/>
      <c r="Q372" s="541"/>
      <c r="R372" s="541"/>
      <c r="S372" s="544"/>
    </row>
    <row r="373" spans="1:19" s="543" customFormat="1" x14ac:dyDescent="0.2">
      <c r="A373" s="573"/>
      <c r="B373" s="566"/>
      <c r="C373" s="548"/>
      <c r="D373" s="629"/>
      <c r="E373" s="548"/>
      <c r="F373" s="578"/>
      <c r="G373" s="577"/>
      <c r="H373" s="574"/>
      <c r="I373" s="574"/>
      <c r="J373" s="541"/>
      <c r="O373" s="541"/>
      <c r="P373" s="541"/>
      <c r="Q373" s="541"/>
      <c r="R373" s="541"/>
      <c r="S373" s="544"/>
    </row>
    <row r="374" spans="1:19" s="543" customFormat="1" x14ac:dyDescent="0.2">
      <c r="A374" s="573"/>
      <c r="B374" s="566"/>
      <c r="C374" s="548"/>
      <c r="D374" s="629"/>
      <c r="E374" s="548"/>
      <c r="F374" s="578"/>
      <c r="G374" s="577"/>
      <c r="H374" s="574"/>
      <c r="I374" s="574"/>
      <c r="J374" s="541"/>
      <c r="O374" s="541"/>
      <c r="P374" s="541"/>
      <c r="Q374" s="541"/>
      <c r="R374" s="541"/>
      <c r="S374" s="544"/>
    </row>
    <row r="375" spans="1:19" s="543" customFormat="1" x14ac:dyDescent="0.2">
      <c r="A375" s="573"/>
      <c r="B375" s="566"/>
      <c r="C375" s="548"/>
      <c r="D375" s="629"/>
      <c r="E375" s="548"/>
      <c r="F375" s="578"/>
      <c r="G375" s="577"/>
      <c r="H375" s="574"/>
      <c r="I375" s="574"/>
      <c r="J375" s="541"/>
      <c r="O375" s="541"/>
      <c r="P375" s="541"/>
      <c r="Q375" s="541"/>
      <c r="R375" s="541"/>
      <c r="S375" s="544"/>
    </row>
    <row r="376" spans="1:19" s="543" customFormat="1" x14ac:dyDescent="0.2">
      <c r="A376" s="573"/>
      <c r="B376" s="566"/>
      <c r="C376" s="548"/>
      <c r="D376" s="629"/>
      <c r="E376" s="548"/>
      <c r="F376" s="578"/>
      <c r="G376" s="577"/>
      <c r="H376" s="574"/>
      <c r="I376" s="574"/>
      <c r="J376" s="541"/>
      <c r="O376" s="541"/>
      <c r="P376" s="541"/>
      <c r="Q376" s="541"/>
      <c r="R376" s="541"/>
      <c r="S376" s="544"/>
    </row>
    <row r="377" spans="1:19" s="543" customFormat="1" x14ac:dyDescent="0.2">
      <c r="A377" s="573"/>
      <c r="B377" s="566"/>
      <c r="C377" s="548"/>
      <c r="D377" s="629"/>
      <c r="E377" s="548"/>
      <c r="F377" s="578"/>
      <c r="G377" s="577"/>
      <c r="H377" s="574"/>
      <c r="I377" s="574"/>
      <c r="J377" s="541"/>
      <c r="O377" s="541"/>
      <c r="P377" s="541"/>
      <c r="Q377" s="541"/>
      <c r="R377" s="541"/>
      <c r="S377" s="544"/>
    </row>
    <row r="378" spans="1:19" s="543" customFormat="1" x14ac:dyDescent="0.2">
      <c r="A378" s="573"/>
      <c r="B378" s="566"/>
      <c r="C378" s="548"/>
      <c r="D378" s="629"/>
      <c r="E378" s="548"/>
      <c r="F378" s="578"/>
      <c r="G378" s="577"/>
      <c r="H378" s="574"/>
      <c r="I378" s="574"/>
      <c r="J378" s="541"/>
      <c r="O378" s="541"/>
      <c r="P378" s="541"/>
      <c r="Q378" s="541"/>
      <c r="R378" s="541"/>
      <c r="S378" s="544"/>
    </row>
    <row r="379" spans="1:19" s="543" customFormat="1" x14ac:dyDescent="0.2">
      <c r="A379" s="573"/>
      <c r="B379" s="566"/>
      <c r="C379" s="548"/>
      <c r="D379" s="629"/>
      <c r="E379" s="548"/>
      <c r="F379" s="578"/>
      <c r="G379" s="577"/>
      <c r="H379" s="574"/>
      <c r="I379" s="574"/>
      <c r="J379" s="541"/>
      <c r="O379" s="541"/>
      <c r="P379" s="541"/>
      <c r="Q379" s="541"/>
      <c r="R379" s="541"/>
      <c r="S379" s="544"/>
    </row>
    <row r="380" spans="1:19" s="543" customFormat="1" x14ac:dyDescent="0.2">
      <c r="A380" s="573"/>
      <c r="B380" s="566"/>
      <c r="C380" s="548"/>
      <c r="D380" s="629"/>
      <c r="E380" s="548"/>
      <c r="F380" s="578"/>
      <c r="G380" s="577"/>
      <c r="H380" s="574"/>
      <c r="I380" s="574"/>
      <c r="J380" s="541"/>
      <c r="O380" s="541"/>
      <c r="P380" s="541"/>
      <c r="Q380" s="541"/>
      <c r="R380" s="541"/>
      <c r="S380" s="544"/>
    </row>
    <row r="381" spans="1:19" s="543" customFormat="1" x14ac:dyDescent="0.2">
      <c r="A381" s="573"/>
      <c r="B381" s="566"/>
      <c r="C381" s="548"/>
      <c r="D381" s="629"/>
      <c r="E381" s="548"/>
      <c r="F381" s="578"/>
      <c r="G381" s="577"/>
      <c r="H381" s="574"/>
      <c r="I381" s="574"/>
      <c r="J381" s="541"/>
      <c r="O381" s="541"/>
      <c r="P381" s="541"/>
      <c r="Q381" s="541"/>
      <c r="R381" s="541"/>
      <c r="S381" s="544"/>
    </row>
    <row r="382" spans="1:19" s="543" customFormat="1" x14ac:dyDescent="0.2">
      <c r="A382" s="573"/>
      <c r="B382" s="566"/>
      <c r="C382" s="548"/>
      <c r="D382" s="629"/>
      <c r="E382" s="548"/>
      <c r="F382" s="578"/>
      <c r="G382" s="577"/>
      <c r="H382" s="574"/>
      <c r="I382" s="574"/>
      <c r="J382" s="541"/>
      <c r="O382" s="541"/>
      <c r="P382" s="541"/>
      <c r="Q382" s="541"/>
      <c r="R382" s="541"/>
      <c r="S382" s="544"/>
    </row>
    <row r="383" spans="1:19" s="543" customFormat="1" x14ac:dyDescent="0.2">
      <c r="A383" s="573"/>
      <c r="B383" s="566"/>
      <c r="C383" s="548"/>
      <c r="D383" s="629"/>
      <c r="E383" s="548"/>
      <c r="F383" s="578"/>
      <c r="G383" s="577"/>
      <c r="H383" s="574"/>
      <c r="I383" s="574"/>
      <c r="J383" s="541"/>
      <c r="O383" s="541"/>
      <c r="P383" s="541"/>
      <c r="Q383" s="541"/>
      <c r="R383" s="541"/>
      <c r="S383" s="544"/>
    </row>
    <row r="384" spans="1:19" s="543" customFormat="1" x14ac:dyDescent="0.2">
      <c r="A384" s="573"/>
      <c r="B384" s="566"/>
      <c r="C384" s="548"/>
      <c r="D384" s="629"/>
      <c r="E384" s="548"/>
      <c r="F384" s="578"/>
      <c r="G384" s="577"/>
      <c r="H384" s="574"/>
      <c r="I384" s="574"/>
      <c r="J384" s="541"/>
      <c r="O384" s="541"/>
      <c r="P384" s="541"/>
      <c r="Q384" s="541"/>
      <c r="R384" s="541"/>
      <c r="S384" s="544"/>
    </row>
    <row r="385" spans="1:19" s="543" customFormat="1" x14ac:dyDescent="0.2">
      <c r="A385" s="573"/>
      <c r="B385" s="566"/>
      <c r="C385" s="548"/>
      <c r="D385" s="629"/>
      <c r="E385" s="548"/>
      <c r="F385" s="578"/>
      <c r="G385" s="577"/>
      <c r="H385" s="574"/>
      <c r="I385" s="574"/>
      <c r="J385" s="541"/>
      <c r="O385" s="541"/>
      <c r="P385" s="541"/>
      <c r="Q385" s="541"/>
      <c r="R385" s="541"/>
      <c r="S385" s="544"/>
    </row>
    <row r="386" spans="1:19" s="543" customFormat="1" x14ac:dyDescent="0.2">
      <c r="A386" s="573"/>
      <c r="B386" s="566"/>
      <c r="C386" s="548"/>
      <c r="D386" s="629"/>
      <c r="E386" s="548"/>
      <c r="F386" s="578"/>
      <c r="G386" s="577"/>
      <c r="H386" s="574"/>
      <c r="I386" s="574"/>
      <c r="J386" s="541"/>
      <c r="O386" s="541"/>
      <c r="P386" s="541"/>
      <c r="Q386" s="541"/>
      <c r="R386" s="541"/>
      <c r="S386" s="544"/>
    </row>
    <row r="387" spans="1:19" s="543" customFormat="1" x14ac:dyDescent="0.2">
      <c r="A387" s="573"/>
      <c r="B387" s="566"/>
      <c r="C387" s="548"/>
      <c r="D387" s="629"/>
      <c r="E387" s="548"/>
      <c r="F387" s="578"/>
      <c r="G387" s="577"/>
      <c r="H387" s="574"/>
      <c r="I387" s="574"/>
      <c r="J387" s="541"/>
      <c r="O387" s="541"/>
      <c r="P387" s="541"/>
      <c r="Q387" s="541"/>
      <c r="R387" s="541"/>
      <c r="S387" s="544"/>
    </row>
    <row r="388" spans="1:19" s="543" customFormat="1" x14ac:dyDescent="0.2">
      <c r="A388" s="573"/>
      <c r="B388" s="566"/>
      <c r="C388" s="548"/>
      <c r="D388" s="629"/>
      <c r="E388" s="548"/>
      <c r="F388" s="578"/>
      <c r="G388" s="577"/>
      <c r="H388" s="574"/>
      <c r="I388" s="574"/>
      <c r="J388" s="541"/>
      <c r="O388" s="541"/>
      <c r="P388" s="541"/>
      <c r="Q388" s="541"/>
      <c r="R388" s="541"/>
      <c r="S388" s="544"/>
    </row>
    <row r="389" spans="1:19" s="543" customFormat="1" x14ac:dyDescent="0.2">
      <c r="A389" s="573"/>
      <c r="B389" s="566"/>
      <c r="C389" s="548"/>
      <c r="D389" s="629"/>
      <c r="E389" s="548"/>
      <c r="F389" s="578"/>
      <c r="G389" s="577"/>
      <c r="H389" s="574"/>
      <c r="I389" s="574"/>
      <c r="J389" s="541"/>
      <c r="O389" s="541"/>
      <c r="P389" s="541"/>
      <c r="Q389" s="541"/>
      <c r="R389" s="541"/>
      <c r="S389" s="544"/>
    </row>
    <row r="390" spans="1:19" s="543" customFormat="1" x14ac:dyDescent="0.2">
      <c r="A390" s="573"/>
      <c r="B390" s="566"/>
      <c r="C390" s="548"/>
      <c r="D390" s="629"/>
      <c r="E390" s="548"/>
      <c r="F390" s="578"/>
      <c r="G390" s="577"/>
      <c r="H390" s="574"/>
      <c r="I390" s="574"/>
      <c r="J390" s="541"/>
      <c r="O390" s="541"/>
      <c r="P390" s="541"/>
      <c r="Q390" s="541"/>
      <c r="R390" s="541"/>
      <c r="S390" s="544"/>
    </row>
    <row r="391" spans="1:19" s="543" customFormat="1" x14ac:dyDescent="0.2">
      <c r="A391" s="573"/>
      <c r="B391" s="566"/>
      <c r="C391" s="548"/>
      <c r="D391" s="629"/>
      <c r="E391" s="548"/>
      <c r="F391" s="578"/>
      <c r="G391" s="577"/>
      <c r="H391" s="574"/>
      <c r="I391" s="574"/>
      <c r="J391" s="541"/>
      <c r="O391" s="541"/>
      <c r="P391" s="541"/>
      <c r="Q391" s="541"/>
      <c r="R391" s="541"/>
      <c r="S391" s="544"/>
    </row>
    <row r="392" spans="1:19" s="543" customFormat="1" x14ac:dyDescent="0.2">
      <c r="A392" s="573"/>
      <c r="B392" s="566"/>
      <c r="C392" s="548"/>
      <c r="D392" s="629"/>
      <c r="E392" s="548"/>
      <c r="F392" s="578"/>
      <c r="G392" s="577"/>
      <c r="H392" s="574"/>
      <c r="I392" s="574"/>
      <c r="J392" s="541"/>
      <c r="O392" s="541"/>
      <c r="P392" s="541"/>
      <c r="Q392" s="541"/>
      <c r="R392" s="541"/>
      <c r="S392" s="544"/>
    </row>
    <row r="393" spans="1:19" s="543" customFormat="1" x14ac:dyDescent="0.2">
      <c r="A393" s="573"/>
      <c r="B393" s="566"/>
      <c r="C393" s="548"/>
      <c r="D393" s="629"/>
      <c r="E393" s="548"/>
      <c r="F393" s="578"/>
      <c r="G393" s="577"/>
      <c r="H393" s="574"/>
      <c r="I393" s="574"/>
      <c r="J393" s="541"/>
      <c r="O393" s="541"/>
      <c r="P393" s="541"/>
      <c r="Q393" s="541"/>
      <c r="R393" s="541"/>
      <c r="S393" s="544"/>
    </row>
    <row r="394" spans="1:19" s="543" customFormat="1" x14ac:dyDescent="0.2">
      <c r="A394" s="573"/>
      <c r="B394" s="566"/>
      <c r="C394" s="548"/>
      <c r="D394" s="629"/>
      <c r="E394" s="548"/>
      <c r="F394" s="578"/>
      <c r="G394" s="577"/>
      <c r="H394" s="574"/>
      <c r="I394" s="574"/>
      <c r="J394" s="541"/>
      <c r="O394" s="541"/>
      <c r="P394" s="541"/>
      <c r="Q394" s="541"/>
      <c r="R394" s="541"/>
      <c r="S394" s="544"/>
    </row>
    <row r="395" spans="1:19" s="543" customFormat="1" x14ac:dyDescent="0.2">
      <c r="A395" s="573"/>
      <c r="B395" s="566"/>
      <c r="C395" s="548"/>
      <c r="D395" s="629"/>
      <c r="E395" s="548"/>
      <c r="F395" s="578"/>
      <c r="G395" s="577"/>
      <c r="H395" s="574"/>
      <c r="I395" s="574"/>
      <c r="J395" s="541"/>
      <c r="O395" s="541"/>
      <c r="P395" s="541"/>
      <c r="Q395" s="541"/>
      <c r="R395" s="541"/>
      <c r="S395" s="544"/>
    </row>
    <row r="396" spans="1:19" s="543" customFormat="1" x14ac:dyDescent="0.2">
      <c r="A396" s="573"/>
      <c r="B396" s="566"/>
      <c r="C396" s="548"/>
      <c r="D396" s="629"/>
      <c r="E396" s="548"/>
      <c r="F396" s="578"/>
      <c r="G396" s="577"/>
      <c r="H396" s="574"/>
      <c r="I396" s="574"/>
      <c r="J396" s="541"/>
      <c r="O396" s="541"/>
      <c r="P396" s="541"/>
      <c r="Q396" s="541"/>
      <c r="R396" s="541"/>
      <c r="S396" s="544"/>
    </row>
    <row r="397" spans="1:19" s="543" customFormat="1" x14ac:dyDescent="0.2">
      <c r="A397" s="573"/>
      <c r="B397" s="566"/>
      <c r="C397" s="548"/>
      <c r="D397" s="629"/>
      <c r="E397" s="548"/>
      <c r="F397" s="578"/>
      <c r="G397" s="577"/>
      <c r="H397" s="574"/>
      <c r="I397" s="574"/>
      <c r="J397" s="541"/>
      <c r="O397" s="541"/>
      <c r="P397" s="541"/>
      <c r="Q397" s="541"/>
      <c r="R397" s="541"/>
      <c r="S397" s="544"/>
    </row>
    <row r="398" spans="1:19" s="543" customFormat="1" x14ac:dyDescent="0.2">
      <c r="A398" s="573"/>
      <c r="B398" s="566"/>
      <c r="C398" s="548"/>
      <c r="D398" s="629"/>
      <c r="E398" s="548"/>
      <c r="F398" s="578"/>
      <c r="G398" s="577"/>
      <c r="H398" s="574"/>
      <c r="I398" s="574"/>
      <c r="J398" s="541"/>
      <c r="O398" s="541"/>
      <c r="P398" s="541"/>
      <c r="Q398" s="541"/>
      <c r="R398" s="541"/>
      <c r="S398" s="544"/>
    </row>
    <row r="399" spans="1:19" s="543" customFormat="1" x14ac:dyDescent="0.2">
      <c r="A399" s="573"/>
      <c r="B399" s="566"/>
      <c r="C399" s="548"/>
      <c r="D399" s="629"/>
      <c r="E399" s="548"/>
      <c r="F399" s="578"/>
      <c r="G399" s="577"/>
      <c r="H399" s="574"/>
      <c r="I399" s="574"/>
      <c r="J399" s="541"/>
      <c r="O399" s="541"/>
      <c r="P399" s="541"/>
      <c r="Q399" s="541"/>
      <c r="R399" s="541"/>
      <c r="S399" s="544"/>
    </row>
    <row r="400" spans="1:19" s="543" customFormat="1" x14ac:dyDescent="0.2">
      <c r="A400" s="573"/>
      <c r="B400" s="566"/>
      <c r="C400" s="548"/>
      <c r="D400" s="629"/>
      <c r="E400" s="548"/>
      <c r="F400" s="578"/>
      <c r="G400" s="577"/>
      <c r="H400" s="574"/>
      <c r="I400" s="574"/>
      <c r="J400" s="541"/>
      <c r="O400" s="541"/>
      <c r="P400" s="541"/>
      <c r="Q400" s="541"/>
      <c r="R400" s="541"/>
      <c r="S400" s="544"/>
    </row>
    <row r="401" spans="1:19" s="543" customFormat="1" x14ac:dyDescent="0.2">
      <c r="A401" s="573"/>
      <c r="B401" s="566"/>
      <c r="C401" s="548"/>
      <c r="D401" s="629"/>
      <c r="E401" s="548"/>
      <c r="F401" s="578"/>
      <c r="G401" s="577"/>
      <c r="H401" s="574"/>
      <c r="I401" s="574"/>
      <c r="J401" s="541"/>
      <c r="O401" s="541"/>
      <c r="P401" s="541"/>
      <c r="Q401" s="541"/>
      <c r="R401" s="541"/>
      <c r="S401" s="544"/>
    </row>
    <row r="402" spans="1:19" s="543" customFormat="1" x14ac:dyDescent="0.2">
      <c r="A402" s="573"/>
      <c r="B402" s="566"/>
      <c r="C402" s="548"/>
      <c r="D402" s="629"/>
      <c r="E402" s="548"/>
      <c r="F402" s="578"/>
      <c r="G402" s="577"/>
      <c r="H402" s="574"/>
      <c r="I402" s="574"/>
      <c r="J402" s="541"/>
      <c r="O402" s="541"/>
      <c r="P402" s="541"/>
      <c r="Q402" s="541"/>
      <c r="R402" s="541"/>
      <c r="S402" s="544"/>
    </row>
    <row r="403" spans="1:19" s="543" customFormat="1" x14ac:dyDescent="0.2">
      <c r="A403" s="573"/>
      <c r="B403" s="566"/>
      <c r="C403" s="548"/>
      <c r="D403" s="629"/>
      <c r="E403" s="548"/>
      <c r="F403" s="578"/>
      <c r="G403" s="577"/>
      <c r="H403" s="574"/>
      <c r="I403" s="574"/>
      <c r="J403" s="541"/>
      <c r="O403" s="541"/>
      <c r="P403" s="541"/>
      <c r="Q403" s="541"/>
      <c r="R403" s="541"/>
      <c r="S403" s="544"/>
    </row>
    <row r="404" spans="1:19" s="543" customFormat="1" x14ac:dyDescent="0.2">
      <c r="A404" s="573"/>
      <c r="B404" s="566"/>
      <c r="C404" s="548"/>
      <c r="D404" s="629"/>
      <c r="E404" s="548"/>
      <c r="F404" s="578"/>
      <c r="G404" s="577"/>
      <c r="H404" s="574"/>
      <c r="I404" s="574"/>
      <c r="J404" s="541"/>
      <c r="O404" s="541"/>
      <c r="P404" s="541"/>
      <c r="Q404" s="541"/>
      <c r="R404" s="541"/>
      <c r="S404" s="544"/>
    </row>
    <row r="405" spans="1:19" s="543" customFormat="1" x14ac:dyDescent="0.2">
      <c r="A405" s="573"/>
      <c r="B405" s="566"/>
      <c r="C405" s="548"/>
      <c r="D405" s="629"/>
      <c r="E405" s="548"/>
      <c r="F405" s="578"/>
      <c r="G405" s="577"/>
      <c r="H405" s="574"/>
      <c r="I405" s="574"/>
      <c r="J405" s="541"/>
      <c r="O405" s="541"/>
      <c r="P405" s="541"/>
      <c r="Q405" s="541"/>
      <c r="R405" s="541"/>
      <c r="S405" s="544"/>
    </row>
    <row r="406" spans="1:19" s="543" customFormat="1" x14ac:dyDescent="0.2">
      <c r="A406" s="573"/>
      <c r="B406" s="566"/>
      <c r="C406" s="548"/>
      <c r="D406" s="629"/>
      <c r="E406" s="548"/>
      <c r="F406" s="578"/>
      <c r="G406" s="577"/>
      <c r="H406" s="574"/>
      <c r="I406" s="574"/>
      <c r="J406" s="541"/>
      <c r="O406" s="541"/>
      <c r="P406" s="541"/>
      <c r="Q406" s="541"/>
      <c r="R406" s="541"/>
      <c r="S406" s="544"/>
    </row>
    <row r="407" spans="1:19" s="543" customFormat="1" x14ac:dyDescent="0.2">
      <c r="A407" s="573"/>
      <c r="B407" s="566"/>
      <c r="C407" s="548"/>
      <c r="D407" s="629"/>
      <c r="E407" s="548"/>
      <c r="F407" s="578"/>
      <c r="G407" s="577"/>
      <c r="H407" s="574"/>
      <c r="I407" s="574"/>
      <c r="J407" s="541"/>
      <c r="O407" s="541"/>
      <c r="P407" s="541"/>
      <c r="Q407" s="541"/>
      <c r="R407" s="541"/>
      <c r="S407" s="544"/>
    </row>
    <row r="408" spans="1:19" s="543" customFormat="1" x14ac:dyDescent="0.2">
      <c r="A408" s="573"/>
      <c r="B408" s="566"/>
      <c r="C408" s="548"/>
      <c r="D408" s="629"/>
      <c r="E408" s="548"/>
      <c r="F408" s="578"/>
      <c r="G408" s="577"/>
      <c r="H408" s="574"/>
      <c r="I408" s="574"/>
      <c r="J408" s="541"/>
      <c r="O408" s="541"/>
      <c r="P408" s="541"/>
      <c r="Q408" s="541"/>
      <c r="R408" s="541"/>
      <c r="S408" s="544"/>
    </row>
    <row r="409" spans="1:19" x14ac:dyDescent="0.2">
      <c r="C409" s="548"/>
      <c r="D409" s="629"/>
      <c r="E409" s="548"/>
      <c r="F409" s="578"/>
      <c r="G409" s="577"/>
      <c r="H409" s="574"/>
      <c r="I409" s="574"/>
      <c r="J409" s="541"/>
      <c r="K409" s="543"/>
      <c r="L409" s="543"/>
      <c r="M409" s="543"/>
      <c r="N409" s="543"/>
      <c r="O409" s="541"/>
      <c r="P409" s="541"/>
      <c r="Q409" s="541"/>
      <c r="R409" s="541"/>
      <c r="S409" s="544"/>
    </row>
    <row r="410" spans="1:19" x14ac:dyDescent="0.2">
      <c r="C410" s="548"/>
      <c r="D410" s="629"/>
      <c r="E410" s="548"/>
      <c r="F410" s="578"/>
      <c r="G410" s="577"/>
      <c r="H410" s="574"/>
      <c r="I410" s="574"/>
      <c r="J410" s="541"/>
      <c r="K410" s="543"/>
      <c r="L410" s="543"/>
      <c r="M410" s="543"/>
      <c r="N410" s="543"/>
      <c r="O410" s="541"/>
      <c r="P410" s="541"/>
      <c r="Q410" s="541"/>
      <c r="R410" s="541"/>
      <c r="S410" s="544"/>
    </row>
    <row r="411" spans="1:19" x14ac:dyDescent="0.2">
      <c r="C411" s="548"/>
      <c r="D411" s="629"/>
      <c r="E411" s="548"/>
      <c r="F411" s="578"/>
      <c r="G411" s="577"/>
      <c r="H411" s="574"/>
      <c r="I411" s="574"/>
      <c r="J411" s="541"/>
      <c r="K411" s="543"/>
      <c r="L411" s="543"/>
      <c r="M411" s="543"/>
      <c r="N411" s="543"/>
      <c r="O411" s="541"/>
      <c r="P411" s="541"/>
      <c r="Q411" s="541"/>
      <c r="R411" s="541"/>
      <c r="S411" s="544"/>
    </row>
    <row r="412" spans="1:19" x14ac:dyDescent="0.2">
      <c r="C412" s="548"/>
      <c r="D412" s="629"/>
      <c r="E412" s="548"/>
      <c r="F412" s="578"/>
      <c r="G412" s="577"/>
      <c r="H412" s="574"/>
      <c r="I412" s="574"/>
      <c r="J412" s="541"/>
      <c r="K412" s="543"/>
      <c r="L412" s="543"/>
      <c r="M412" s="543"/>
      <c r="N412" s="543"/>
      <c r="O412" s="541"/>
      <c r="P412" s="541"/>
      <c r="Q412" s="541"/>
      <c r="R412" s="541"/>
      <c r="S412" s="544"/>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 ref="B257:B260"/>
    <mergeCell ref="C257:C260"/>
    <mergeCell ref="E257:E260"/>
    <mergeCell ref="A257:A260"/>
    <mergeCell ref="A263:A265"/>
    <mergeCell ref="B263:B265"/>
    <mergeCell ref="A267:A269"/>
    <mergeCell ref="B267:B269"/>
    <mergeCell ref="C263:C265"/>
    <mergeCell ref="E263:E265"/>
    <mergeCell ref="C267:C269"/>
    <mergeCell ref="E267:E269"/>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K13:L13"/>
    <mergeCell ref="M13:N13"/>
    <mergeCell ref="O13:R13"/>
    <mergeCell ref="A18:A19"/>
    <mergeCell ref="B18:B19"/>
    <mergeCell ref="C18:C19"/>
    <mergeCell ref="E18:E19"/>
    <mergeCell ref="I18:I19"/>
    <mergeCell ref="F13:F14"/>
    <mergeCell ref="G13:G14"/>
    <mergeCell ref="H13:H14"/>
    <mergeCell ref="I13:I14"/>
    <mergeCell ref="A33:A34"/>
    <mergeCell ref="B33:B34"/>
    <mergeCell ref="C33:C34"/>
    <mergeCell ref="E33:E34"/>
    <mergeCell ref="A28:A30"/>
    <mergeCell ref="B28:B30"/>
    <mergeCell ref="C28:C30"/>
    <mergeCell ref="E28:E30"/>
    <mergeCell ref="A26:A27"/>
    <mergeCell ref="B26:B27"/>
    <mergeCell ref="C26:C27"/>
    <mergeCell ref="E26:E27"/>
    <mergeCell ref="A44:A45"/>
    <mergeCell ref="B44:B45"/>
    <mergeCell ref="C44:C45"/>
    <mergeCell ref="E44:E45"/>
    <mergeCell ref="A40:A42"/>
    <mergeCell ref="B40:B42"/>
    <mergeCell ref="C40:C42"/>
    <mergeCell ref="E40:E42"/>
    <mergeCell ref="I36:I37"/>
    <mergeCell ref="A36:A37"/>
    <mergeCell ref="B36:B37"/>
    <mergeCell ref="C36:C37"/>
    <mergeCell ref="E36:E37"/>
    <mergeCell ref="A61:A62"/>
    <mergeCell ref="B61:B62"/>
    <mergeCell ref="C61:C62"/>
    <mergeCell ref="E61:E62"/>
    <mergeCell ref="A58:A60"/>
    <mergeCell ref="B58:B60"/>
    <mergeCell ref="C58:C60"/>
    <mergeCell ref="E58:E60"/>
    <mergeCell ref="A47:A52"/>
    <mergeCell ref="B47:B52"/>
    <mergeCell ref="C47:C52"/>
    <mergeCell ref="E47:E52"/>
    <mergeCell ref="A73:A74"/>
    <mergeCell ref="B73:B74"/>
    <mergeCell ref="C73:C74"/>
    <mergeCell ref="E73:E74"/>
    <mergeCell ref="A70:A71"/>
    <mergeCell ref="B70:B71"/>
    <mergeCell ref="C70:C71"/>
    <mergeCell ref="E70:E71"/>
    <mergeCell ref="I70:I71"/>
    <mergeCell ref="H78:H80"/>
    <mergeCell ref="I78:I80"/>
    <mergeCell ref="A78:A80"/>
    <mergeCell ref="B78:B80"/>
    <mergeCell ref="C78:C80"/>
    <mergeCell ref="E78:E80"/>
    <mergeCell ref="A75:A77"/>
    <mergeCell ref="B75:B77"/>
    <mergeCell ref="C75:C77"/>
    <mergeCell ref="E75:E77"/>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A97:A104"/>
    <mergeCell ref="B97:B104"/>
    <mergeCell ref="C97:C104"/>
    <mergeCell ref="E97:E104"/>
    <mergeCell ref="H97:H104"/>
    <mergeCell ref="A94:A96"/>
    <mergeCell ref="B94:B96"/>
    <mergeCell ref="C94:C96"/>
    <mergeCell ref="E94:E96"/>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s>
  <conditionalFormatting sqref="A275:C275 A277:A278">
    <cfRule type="cellIs" dxfId="208" priority="531" stopIfTrue="1" operator="lessThanOrEqual">
      <formula>0</formula>
    </cfRule>
  </conditionalFormatting>
  <conditionalFormatting sqref="E275:G275">
    <cfRule type="cellIs" dxfId="207" priority="528" stopIfTrue="1" operator="lessThanOrEqual">
      <formula>0</formula>
    </cfRule>
  </conditionalFormatting>
  <conditionalFormatting sqref="H275">
    <cfRule type="cellIs" dxfId="206" priority="526" stopIfTrue="1" operator="lessThanOrEqual">
      <formula>0</formula>
    </cfRule>
  </conditionalFormatting>
  <conditionalFormatting sqref="I275">
    <cfRule type="cellIs" dxfId="205" priority="524" stopIfTrue="1" operator="lessThanOrEqual">
      <formula>0</formula>
    </cfRule>
  </conditionalFormatting>
  <conditionalFormatting sqref="D275">
    <cfRule type="cellIs" dxfId="204" priority="523" stopIfTrue="1" operator="lessThanOrEqual">
      <formula>0</formula>
    </cfRule>
  </conditionalFormatting>
  <conditionalFormatting sqref="J275">
    <cfRule type="cellIs" dxfId="203" priority="323" stopIfTrue="1" operator="lessThanOrEqual">
      <formula>0</formula>
    </cfRule>
  </conditionalFormatting>
  <conditionalFormatting sqref="G276:J276 A276:C276">
    <cfRule type="cellIs" dxfId="202" priority="297" stopIfTrue="1" operator="lessThanOrEqual">
      <formula>0</formula>
    </cfRule>
  </conditionalFormatting>
  <conditionalFormatting sqref="E276">
    <cfRule type="cellIs" dxfId="201" priority="296" stopIfTrue="1" operator="lessThanOrEqual">
      <formula>0</formula>
    </cfRule>
  </conditionalFormatting>
  <conditionalFormatting sqref="D276">
    <cfRule type="cellIs" dxfId="200" priority="295" stopIfTrue="1" operator="lessThanOrEqual">
      <formula>0</formula>
    </cfRule>
  </conditionalFormatting>
  <conditionalFormatting sqref="F276">
    <cfRule type="cellIs" dxfId="199" priority="294" stopIfTrue="1" operator="lessThanOrEqual">
      <formula>0</formula>
    </cfRule>
  </conditionalFormatting>
  <conditionalFormatting sqref="D278:F278 B277:C278">
    <cfRule type="cellIs" dxfId="198" priority="280" stopIfTrue="1" operator="lessThanOrEqual">
      <formula>0</formula>
    </cfRule>
  </conditionalFormatting>
  <conditionalFormatting sqref="E277">
    <cfRule type="cellIs" dxfId="197" priority="279" stopIfTrue="1" operator="lessThanOrEqual">
      <formula>0</formula>
    </cfRule>
  </conditionalFormatting>
  <conditionalFormatting sqref="D277">
    <cfRule type="cellIs" dxfId="196" priority="278" stopIfTrue="1" operator="lessThanOrEqual">
      <formula>0</formula>
    </cfRule>
  </conditionalFormatting>
  <conditionalFormatting sqref="F277">
    <cfRule type="cellIs" dxfId="195" priority="277" stopIfTrue="1" operator="lessThanOrEqual">
      <formula>0</formula>
    </cfRule>
  </conditionalFormatting>
  <conditionalFormatting sqref="A283:B283">
    <cfRule type="cellIs" dxfId="194" priority="264" stopIfTrue="1" operator="lessThanOrEqual">
      <formula>0</formula>
    </cfRule>
  </conditionalFormatting>
  <conditionalFormatting sqref="C283 G283:J283">
    <cfRule type="cellIs" dxfId="193" priority="258" stopIfTrue="1" operator="lessThanOrEqual">
      <formula>0</formula>
    </cfRule>
  </conditionalFormatting>
  <conditionalFormatting sqref="D283:F283">
    <cfRule type="cellIs" dxfId="192" priority="257" stopIfTrue="1" operator="lessThanOrEqual">
      <formula>0</formula>
    </cfRule>
  </conditionalFormatting>
  <conditionalFormatting sqref="G277:J278">
    <cfRule type="cellIs" dxfId="191"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190" priority="135" stopIfTrue="1" operator="lessThanOrEqual">
      <formula>0</formula>
    </cfRule>
  </conditionalFormatting>
  <conditionalFormatting sqref="E66">
    <cfRule type="cellIs" dxfId="189" priority="134" stopIfTrue="1" operator="lessThanOrEqual">
      <formula>0</formula>
    </cfRule>
  </conditionalFormatting>
  <conditionalFormatting sqref="E24:E26 E40 E28 E31:E33 E38 E36 E43:E44 E46:E47 E53:E58 E63">
    <cfRule type="cellIs" dxfId="188" priority="133" stopIfTrue="1" operator="lessThanOrEqual">
      <formula>0</formula>
    </cfRule>
  </conditionalFormatting>
  <conditionalFormatting sqref="C64:D64 F64:G64 I64">
    <cfRule type="cellIs" dxfId="187" priority="132" stopIfTrue="1" operator="lessThanOrEqual">
      <formula>0</formula>
    </cfRule>
  </conditionalFormatting>
  <conditionalFormatting sqref="C18:J18 F19:H19 G20:H20 J19:J20 D19:D20">
    <cfRule type="cellIs" dxfId="186" priority="131" stopIfTrue="1" operator="lessThanOrEqual">
      <formula>0</formula>
    </cfRule>
  </conditionalFormatting>
  <conditionalFormatting sqref="C65:D65 F65:G65 J65">
    <cfRule type="cellIs" dxfId="185" priority="130" stopIfTrue="1" operator="lessThanOrEqual">
      <formula>0</formula>
    </cfRule>
  </conditionalFormatting>
  <conditionalFormatting sqref="E65">
    <cfRule type="cellIs" dxfId="184" priority="129" stopIfTrue="1" operator="lessThanOrEqual">
      <formula>0</formula>
    </cfRule>
  </conditionalFormatting>
  <conditionalFormatting sqref="I65">
    <cfRule type="cellIs" dxfId="183" priority="128" stopIfTrue="1" operator="lessThanOrEqual">
      <formula>0</formula>
    </cfRule>
  </conditionalFormatting>
  <conditionalFormatting sqref="A68 F69:G71 F68:H68 C68:D68 C70:D70 D69 D71 J71">
    <cfRule type="cellIs" dxfId="182" priority="127" stopIfTrue="1" operator="lessThanOrEqual">
      <formula>0</formula>
    </cfRule>
  </conditionalFormatting>
  <conditionalFormatting sqref="E68">
    <cfRule type="cellIs" dxfId="181" priority="126" stopIfTrue="1" operator="lessThanOrEqual">
      <formula>0</formula>
    </cfRule>
  </conditionalFormatting>
  <conditionalFormatting sqref="E72:E73">
    <cfRule type="cellIs" dxfId="180" priority="125" stopIfTrue="1" operator="lessThanOrEqual">
      <formula>0</formula>
    </cfRule>
  </conditionalFormatting>
  <conditionalFormatting sqref="E75 E85 E78">
    <cfRule type="cellIs" dxfId="179" priority="124" stopIfTrue="1" operator="lessThanOrEqual">
      <formula>0</formula>
    </cfRule>
  </conditionalFormatting>
  <conditionalFormatting sqref="C81 H81:I81">
    <cfRule type="cellIs" dxfId="178" priority="123" stopIfTrue="1" operator="lessThanOrEqual">
      <formula>0</formula>
    </cfRule>
  </conditionalFormatting>
  <conditionalFormatting sqref="E81">
    <cfRule type="cellIs" dxfId="177" priority="122" stopIfTrue="1" operator="lessThanOrEqual">
      <formula>0</formula>
    </cfRule>
  </conditionalFormatting>
  <conditionalFormatting sqref="A88">
    <cfRule type="cellIs" dxfId="176" priority="121" stopIfTrue="1" operator="lessThanOrEqual">
      <formula>0</formula>
    </cfRule>
  </conditionalFormatting>
  <conditionalFormatting sqref="A90 C90:F90">
    <cfRule type="cellIs" dxfId="175" priority="120" stopIfTrue="1" operator="lessThanOrEqual">
      <formula>0</formula>
    </cfRule>
  </conditionalFormatting>
  <conditionalFormatting sqref="D23 F23:G23 J23">
    <cfRule type="cellIs" dxfId="174" priority="119" stopIfTrue="1" operator="lessThanOrEqual">
      <formula>0</formula>
    </cfRule>
  </conditionalFormatting>
  <conditionalFormatting sqref="A94 D95:D96 F95:G104 J98:J104 I95:J97">
    <cfRule type="cellIs" dxfId="173" priority="118" stopIfTrue="1" operator="lessThanOrEqual">
      <formula>0</formula>
    </cfRule>
  </conditionalFormatting>
  <conditionalFormatting sqref="D106:D109 A105 C105:D105 F105:H105 F107:J109">
    <cfRule type="cellIs" dxfId="172" priority="117" stopIfTrue="1" operator="lessThanOrEqual">
      <formula>0</formula>
    </cfRule>
  </conditionalFormatting>
  <conditionalFormatting sqref="E105">
    <cfRule type="cellIs" dxfId="171" priority="116" stopIfTrue="1" operator="lessThanOrEqual">
      <formula>0</formula>
    </cfRule>
  </conditionalFormatting>
  <conditionalFormatting sqref="I85">
    <cfRule type="cellIs" dxfId="170" priority="115" stopIfTrue="1" operator="lessThanOrEqual">
      <formula>0</formula>
    </cfRule>
  </conditionalFormatting>
  <conditionalFormatting sqref="D145:D152">
    <cfRule type="cellIs" dxfId="169" priority="114" stopIfTrue="1" operator="lessThanOrEqual">
      <formula>0</formula>
    </cfRule>
  </conditionalFormatting>
  <conditionalFormatting sqref="E16">
    <cfRule type="cellIs" dxfId="168" priority="113" stopIfTrue="1" operator="lessThanOrEqual">
      <formula>0</formula>
    </cfRule>
  </conditionalFormatting>
  <conditionalFormatting sqref="I16">
    <cfRule type="cellIs" dxfId="167" priority="112" stopIfTrue="1" operator="lessThanOrEqual">
      <formula>0</formula>
    </cfRule>
  </conditionalFormatting>
  <conditionalFormatting sqref="E64">
    <cfRule type="cellIs" dxfId="166" priority="111" stopIfTrue="1" operator="lessThanOrEqual">
      <formula>0</formula>
    </cfRule>
  </conditionalFormatting>
  <conditionalFormatting sqref="A39:D39">
    <cfRule type="cellIs" dxfId="165" priority="110" stopIfTrue="1" operator="lessThanOrEqual">
      <formula>0</formula>
    </cfRule>
  </conditionalFormatting>
  <conditionalFormatting sqref="E39">
    <cfRule type="cellIs" dxfId="164" priority="109" stopIfTrue="1" operator="lessThanOrEqual">
      <formula>0</formula>
    </cfRule>
  </conditionalFormatting>
  <conditionalFormatting sqref="E119 G119:G120 I119:I120">
    <cfRule type="cellIs" dxfId="163" priority="108" stopIfTrue="1" operator="lessThanOrEqual">
      <formula>0</formula>
    </cfRule>
  </conditionalFormatting>
  <conditionalFormatting sqref="C69">
    <cfRule type="cellIs" dxfId="162" priority="107" stopIfTrue="1" operator="lessThanOrEqual">
      <formula>0</formula>
    </cfRule>
  </conditionalFormatting>
  <conditionalFormatting sqref="E69">
    <cfRule type="cellIs" dxfId="161" priority="106" stopIfTrue="1" operator="lessThanOrEqual">
      <formula>0</formula>
    </cfRule>
  </conditionalFormatting>
  <conditionalFormatting sqref="A40">
    <cfRule type="cellIs" dxfId="160" priority="105" stopIfTrue="1" operator="lessThanOrEqual">
      <formula>0</formula>
    </cfRule>
  </conditionalFormatting>
  <conditionalFormatting sqref="D44:D45">
    <cfRule type="cellIs" dxfId="159" priority="104" stopIfTrue="1" operator="lessThanOrEqual">
      <formula>0</formula>
    </cfRule>
  </conditionalFormatting>
  <conditionalFormatting sqref="D58:D60">
    <cfRule type="cellIs" dxfId="158" priority="103" stopIfTrue="1" operator="lessThanOrEqual">
      <formula>0</formula>
    </cfRule>
  </conditionalFormatting>
  <conditionalFormatting sqref="J58:J64">
    <cfRule type="cellIs" dxfId="157" priority="102" stopIfTrue="1" operator="lessThanOrEqual">
      <formula>0</formula>
    </cfRule>
  </conditionalFormatting>
  <conditionalFormatting sqref="E61">
    <cfRule type="cellIs" dxfId="156" priority="101" stopIfTrue="1" operator="lessThanOrEqual">
      <formula>0</formula>
    </cfRule>
  </conditionalFormatting>
  <conditionalFormatting sqref="C118">
    <cfRule type="cellIs" dxfId="155" priority="100" stopIfTrue="1" operator="lessThanOrEqual">
      <formula>0</formula>
    </cfRule>
  </conditionalFormatting>
  <conditionalFormatting sqref="E118">
    <cfRule type="cellIs" dxfId="154" priority="99" stopIfTrue="1" operator="lessThanOrEqual">
      <formula>0</formula>
    </cfRule>
  </conditionalFormatting>
  <conditionalFormatting sqref="B91">
    <cfRule type="cellIs" dxfId="153" priority="98" stopIfTrue="1" operator="lessThanOrEqual">
      <formula>0</formula>
    </cfRule>
  </conditionalFormatting>
  <conditionalFormatting sqref="A91 D92 C91:F91 H91:I93">
    <cfRule type="cellIs" dxfId="152" priority="97" stopIfTrue="1" operator="lessThanOrEqual">
      <formula>0</formula>
    </cfRule>
  </conditionalFormatting>
  <conditionalFormatting sqref="J89">
    <cfRule type="cellIs" dxfId="151" priority="96" stopIfTrue="1" operator="lessThanOrEqual">
      <formula>0</formula>
    </cfRule>
  </conditionalFormatting>
  <conditionalFormatting sqref="J118">
    <cfRule type="cellIs" dxfId="150" priority="95" stopIfTrue="1" operator="lessThanOrEqual">
      <formula>0</formula>
    </cfRule>
  </conditionalFormatting>
  <conditionalFormatting sqref="D78:D80">
    <cfRule type="cellIs" dxfId="149" priority="94" stopIfTrue="1" operator="lessThanOrEqual">
      <formula>0</formula>
    </cfRule>
  </conditionalFormatting>
  <conditionalFormatting sqref="J78:J80">
    <cfRule type="cellIs" dxfId="148" priority="93" stopIfTrue="1" operator="lessThanOrEqual">
      <formula>0</formula>
    </cfRule>
  </conditionalFormatting>
  <conditionalFormatting sqref="D81:D84">
    <cfRule type="cellIs" dxfId="147" priority="92" stopIfTrue="1" operator="lessThanOrEqual">
      <formula>0</formula>
    </cfRule>
  </conditionalFormatting>
  <conditionalFormatting sqref="J81:J84">
    <cfRule type="cellIs" dxfId="146" priority="91" stopIfTrue="1" operator="lessThanOrEqual">
      <formula>0</formula>
    </cfRule>
  </conditionalFormatting>
  <conditionalFormatting sqref="F81:F84">
    <cfRule type="cellIs" dxfId="145" priority="90" stopIfTrue="1" operator="lessThanOrEqual">
      <formula>0</formula>
    </cfRule>
  </conditionalFormatting>
  <conditionalFormatting sqref="J68">
    <cfRule type="cellIs" dxfId="144" priority="88" stopIfTrue="1" operator="lessThanOrEqual">
      <formula>0</formula>
    </cfRule>
  </conditionalFormatting>
  <conditionalFormatting sqref="I68">
    <cfRule type="cellIs" dxfId="143" priority="89" stopIfTrue="1" operator="lessThanOrEqual">
      <formula>0</formula>
    </cfRule>
  </conditionalFormatting>
  <conditionalFormatting sqref="J75:J77">
    <cfRule type="cellIs" dxfId="142" priority="87" stopIfTrue="1" operator="lessThanOrEqual">
      <formula>0</formula>
    </cfRule>
  </conditionalFormatting>
  <conditionalFormatting sqref="J91:J93">
    <cfRule type="cellIs" dxfId="141" priority="86" stopIfTrue="1" operator="lessThanOrEqual">
      <formula>0</formula>
    </cfRule>
  </conditionalFormatting>
  <conditionalFormatting sqref="D93">
    <cfRule type="cellIs" dxfId="140" priority="85" stopIfTrue="1" operator="lessThanOrEqual">
      <formula>0</formula>
    </cfRule>
  </conditionalFormatting>
  <conditionalFormatting sqref="J105">
    <cfRule type="cellIs" dxfId="139" priority="84" stopIfTrue="1" operator="lessThanOrEqual">
      <formula>0</formula>
    </cfRule>
  </conditionalFormatting>
  <conditionalFormatting sqref="C117">
    <cfRule type="cellIs" dxfId="138" priority="83" stopIfTrue="1" operator="lessThanOrEqual">
      <formula>0</formula>
    </cfRule>
  </conditionalFormatting>
  <conditionalFormatting sqref="C119">
    <cfRule type="cellIs" dxfId="137" priority="82" stopIfTrue="1" operator="lessThanOrEqual">
      <formula>0</formula>
    </cfRule>
  </conditionalFormatting>
  <conditionalFormatting sqref="C121">
    <cfRule type="cellIs" dxfId="136" priority="81" stopIfTrue="1" operator="lessThanOrEqual">
      <formula>0</formula>
    </cfRule>
  </conditionalFormatting>
  <conditionalFormatting sqref="D128:D132">
    <cfRule type="cellIs" dxfId="135" priority="80" stopIfTrue="1" operator="lessThanOrEqual">
      <formula>0</formula>
    </cfRule>
  </conditionalFormatting>
  <conditionalFormatting sqref="F128:F132">
    <cfRule type="cellIs" dxfId="134" priority="79" stopIfTrue="1" operator="lessThanOrEqual">
      <formula>0</formula>
    </cfRule>
  </conditionalFormatting>
  <conditionalFormatting sqref="D133:D134">
    <cfRule type="cellIs" dxfId="133" priority="78" stopIfTrue="1" operator="lessThanOrEqual">
      <formula>0</formula>
    </cfRule>
  </conditionalFormatting>
  <conditionalFormatting sqref="F133:F134">
    <cfRule type="cellIs" dxfId="132" priority="77" stopIfTrue="1" operator="lessThanOrEqual">
      <formula>0</formula>
    </cfRule>
  </conditionalFormatting>
  <conditionalFormatting sqref="C136:C137">
    <cfRule type="cellIs" dxfId="131" priority="76" stopIfTrue="1" operator="lessThanOrEqual">
      <formula>0</formula>
    </cfRule>
  </conditionalFormatting>
  <conditionalFormatting sqref="D86:D87">
    <cfRule type="cellIs" dxfId="130" priority="75" stopIfTrue="1" operator="lessThanOrEqual">
      <formula>0</formula>
    </cfRule>
  </conditionalFormatting>
  <conditionalFormatting sqref="I86:I87">
    <cfRule type="cellIs" dxfId="129" priority="74" stopIfTrue="1" operator="lessThanOrEqual">
      <formula>0</formula>
    </cfRule>
  </conditionalFormatting>
  <conditionalFormatting sqref="C146">
    <cfRule type="cellIs" dxfId="128" priority="73" stopIfTrue="1" operator="lessThanOrEqual">
      <formula>0</formula>
    </cfRule>
  </conditionalFormatting>
  <conditionalFormatting sqref="H146">
    <cfRule type="cellIs" dxfId="127" priority="72" stopIfTrue="1" operator="lessThanOrEqual">
      <formula>0</formula>
    </cfRule>
  </conditionalFormatting>
  <conditionalFormatting sqref="C147">
    <cfRule type="cellIs" dxfId="126" priority="71" stopIfTrue="1" operator="lessThanOrEqual">
      <formula>0</formula>
    </cfRule>
  </conditionalFormatting>
  <conditionalFormatting sqref="D75:D77">
    <cfRule type="cellIs" dxfId="125" priority="70" stopIfTrue="1" operator="lessThanOrEqual">
      <formula>0</formula>
    </cfRule>
  </conditionalFormatting>
  <conditionalFormatting sqref="H64">
    <cfRule type="cellIs" dxfId="124" priority="69" stopIfTrue="1" operator="lessThanOrEqual">
      <formula>0</formula>
    </cfRule>
  </conditionalFormatting>
  <conditionalFormatting sqref="H34:I34">
    <cfRule type="cellIs" dxfId="123" priority="68" stopIfTrue="1" operator="lessThanOrEqual">
      <formula>0</formula>
    </cfRule>
  </conditionalFormatting>
  <conditionalFormatting sqref="G90:I90">
    <cfRule type="cellIs" dxfId="122" priority="67" stopIfTrue="1" operator="lessThanOrEqual">
      <formula>0</formula>
    </cfRule>
  </conditionalFormatting>
  <conditionalFormatting sqref="J90">
    <cfRule type="cellIs" dxfId="121" priority="66" stopIfTrue="1" operator="lessThanOrEqual">
      <formula>0</formula>
    </cfRule>
  </conditionalFormatting>
  <conditionalFormatting sqref="E117">
    <cfRule type="cellIs" dxfId="120" priority="65" stopIfTrue="1" operator="lessThanOrEqual">
      <formula>0</formula>
    </cfRule>
  </conditionalFormatting>
  <conditionalFormatting sqref="J119:J120">
    <cfRule type="cellIs" dxfId="119" priority="64" stopIfTrue="1" operator="lessThanOrEqual">
      <formula>0</formula>
    </cfRule>
  </conditionalFormatting>
  <conditionalFormatting sqref="B67:D67">
    <cfRule type="cellIs" dxfId="118" priority="63" stopIfTrue="1" operator="lessThanOrEqual">
      <formula>0</formula>
    </cfRule>
  </conditionalFormatting>
  <conditionalFormatting sqref="E67">
    <cfRule type="cellIs" dxfId="117" priority="62" stopIfTrue="1" operator="lessThanOrEqual">
      <formula>0</formula>
    </cfRule>
  </conditionalFormatting>
  <conditionalFormatting sqref="D174">
    <cfRule type="cellIs" dxfId="116" priority="61" stopIfTrue="1" operator="lessThanOrEqual">
      <formula>0</formula>
    </cfRule>
  </conditionalFormatting>
  <conditionalFormatting sqref="C174">
    <cfRule type="cellIs" dxfId="115" priority="60" stopIfTrue="1" operator="lessThanOrEqual">
      <formula>0</formula>
    </cfRule>
  </conditionalFormatting>
  <conditionalFormatting sqref="E174">
    <cfRule type="cellIs" dxfId="114" priority="59" stopIfTrue="1" operator="lessThanOrEqual">
      <formula>0</formula>
    </cfRule>
  </conditionalFormatting>
  <conditionalFormatting sqref="H65">
    <cfRule type="cellIs" dxfId="113" priority="58" stopIfTrue="1" operator="lessThanOrEqual">
      <formula>0</formula>
    </cfRule>
  </conditionalFormatting>
  <conditionalFormatting sqref="E186:G186 I186:J186">
    <cfRule type="cellIs" dxfId="112" priority="57" stopIfTrue="1" operator="lessThanOrEqual">
      <formula>0</formula>
    </cfRule>
  </conditionalFormatting>
  <conditionalFormatting sqref="D186">
    <cfRule type="cellIs" dxfId="111" priority="56" stopIfTrue="1" operator="lessThanOrEqual">
      <formula>0</formula>
    </cfRule>
  </conditionalFormatting>
  <conditionalFormatting sqref="C186">
    <cfRule type="cellIs" dxfId="110" priority="55" stopIfTrue="1" operator="lessThanOrEqual">
      <formula>0</formula>
    </cfRule>
  </conditionalFormatting>
  <conditionalFormatting sqref="C183">
    <cfRule type="cellIs" dxfId="109" priority="54" stopIfTrue="1" operator="lessThanOrEqual">
      <formula>0</formula>
    </cfRule>
  </conditionalFormatting>
  <conditionalFormatting sqref="D183">
    <cfRule type="cellIs" dxfId="108" priority="53" stopIfTrue="1" operator="lessThanOrEqual">
      <formula>0</formula>
    </cfRule>
  </conditionalFormatting>
  <conditionalFormatting sqref="G153:G154">
    <cfRule type="cellIs" dxfId="107" priority="52" stopIfTrue="1" operator="lessThanOrEqual">
      <formula>0</formula>
    </cfRule>
  </conditionalFormatting>
  <conditionalFormatting sqref="G164:G166">
    <cfRule type="cellIs" dxfId="106" priority="51" stopIfTrue="1" operator="lessThanOrEqual">
      <formula>0</formula>
    </cfRule>
  </conditionalFormatting>
  <conditionalFormatting sqref="G37">
    <cfRule type="cellIs" dxfId="105" priority="50" stopIfTrue="1" operator="lessThanOrEqual">
      <formula>0</formula>
    </cfRule>
  </conditionalFormatting>
  <conditionalFormatting sqref="G76:G77">
    <cfRule type="cellIs" dxfId="104" priority="49" stopIfTrue="1" operator="lessThanOrEqual">
      <formula>0</formula>
    </cfRule>
  </conditionalFormatting>
  <conditionalFormatting sqref="G78:G80">
    <cfRule type="cellIs" dxfId="103" priority="48" stopIfTrue="1" operator="lessThanOrEqual">
      <formula>0</formula>
    </cfRule>
  </conditionalFormatting>
  <conditionalFormatting sqref="G81:G84">
    <cfRule type="cellIs" dxfId="102" priority="47" stopIfTrue="1" operator="lessThanOrEqual">
      <formula>0</formula>
    </cfRule>
  </conditionalFormatting>
  <conditionalFormatting sqref="G91:G93">
    <cfRule type="cellIs" dxfId="101" priority="46" stopIfTrue="1" operator="lessThanOrEqual">
      <formula>0</formula>
    </cfRule>
  </conditionalFormatting>
  <conditionalFormatting sqref="J189:J191">
    <cfRule type="cellIs" dxfId="100" priority="45" stopIfTrue="1" operator="lessThanOrEqual">
      <formula>0</formula>
    </cfRule>
  </conditionalFormatting>
  <conditionalFormatting sqref="J192">
    <cfRule type="cellIs" dxfId="99" priority="44" stopIfTrue="1" operator="lessThanOrEqual">
      <formula>0</formula>
    </cfRule>
  </conditionalFormatting>
  <conditionalFormatting sqref="B195:B198">
    <cfRule type="cellIs" dxfId="98" priority="43" stopIfTrue="1" operator="lessThanOrEqual">
      <formula>0</formula>
    </cfRule>
  </conditionalFormatting>
  <conditionalFormatting sqref="J195">
    <cfRule type="cellIs" dxfId="97" priority="42" stopIfTrue="1" operator="lessThanOrEqual">
      <formula>0</formula>
    </cfRule>
  </conditionalFormatting>
  <conditionalFormatting sqref="J197:J205">
    <cfRule type="cellIs" dxfId="96" priority="41" stopIfTrue="1" operator="lessThanOrEqual">
      <formula>0</formula>
    </cfRule>
  </conditionalFormatting>
  <conditionalFormatting sqref="B202 B205:B206">
    <cfRule type="cellIs" dxfId="95" priority="40" stopIfTrue="1" operator="lessThanOrEqual">
      <formula>0</formula>
    </cfRule>
  </conditionalFormatting>
  <conditionalFormatting sqref="J196">
    <cfRule type="cellIs" dxfId="94" priority="39" stopIfTrue="1" operator="lessThanOrEqual">
      <formula>0</formula>
    </cfRule>
  </conditionalFormatting>
  <conditionalFormatting sqref="C207:I208 D212 F212:J212 C225 D222:D223 F222:J223 D232:D233 F232:J232 C231:J231 D227:D230">
    <cfRule type="cellIs" dxfId="93" priority="38" stopIfTrue="1" operator="lessThanOrEqual">
      <formula>0</formula>
    </cfRule>
  </conditionalFormatting>
  <conditionalFormatting sqref="B207:B211 B213 B219:B221 B224:B226 B231">
    <cfRule type="cellIs" dxfId="92" priority="37" stopIfTrue="1" operator="lessThanOrEqual">
      <formula>0</formula>
    </cfRule>
  </conditionalFormatting>
  <conditionalFormatting sqref="J207">
    <cfRule type="cellIs" dxfId="91" priority="36" stopIfTrue="1" operator="lessThanOrEqual">
      <formula>0</formula>
    </cfRule>
  </conditionalFormatting>
  <conditionalFormatting sqref="J208">
    <cfRule type="cellIs" dxfId="90" priority="35" stopIfTrue="1" operator="lessThanOrEqual">
      <formula>0</formula>
    </cfRule>
  </conditionalFormatting>
  <conditionalFormatting sqref="J206">
    <cfRule type="cellIs" dxfId="89" priority="34" stopIfTrue="1" operator="lessThanOrEqual">
      <formula>0</formula>
    </cfRule>
  </conditionalFormatting>
  <conditionalFormatting sqref="C234:I235 D240 D242:D244 C237:I238">
    <cfRule type="cellIs" dxfId="88" priority="33" stopIfTrue="1" operator="lessThanOrEqual">
      <formula>0</formula>
    </cfRule>
  </conditionalFormatting>
  <conditionalFormatting sqref="F20">
    <cfRule type="cellIs" dxfId="87" priority="32" stopIfTrue="1" operator="lessThanOrEqual">
      <formula>0</formula>
    </cfRule>
  </conditionalFormatting>
  <conditionalFormatting sqref="D225">
    <cfRule type="cellIs" dxfId="86" priority="31" stopIfTrue="1" operator="lessThanOrEqual">
      <formula>0</formula>
    </cfRule>
  </conditionalFormatting>
  <conditionalFormatting sqref="B234">
    <cfRule type="cellIs" dxfId="85" priority="30" stopIfTrue="1" operator="lessThanOrEqual">
      <formula>0</formula>
    </cfRule>
  </conditionalFormatting>
  <conditionalFormatting sqref="B235">
    <cfRule type="cellIs" dxfId="84" priority="29" stopIfTrue="1" operator="lessThanOrEqual">
      <formula>0</formula>
    </cfRule>
  </conditionalFormatting>
  <conditionalFormatting sqref="B236:B239">
    <cfRule type="cellIs" dxfId="83" priority="28" stopIfTrue="1" operator="lessThanOrEqual">
      <formula>0</formula>
    </cfRule>
  </conditionalFormatting>
  <conditionalFormatting sqref="B241">
    <cfRule type="cellIs" dxfId="82" priority="27" stopIfTrue="1" operator="lessThanOrEqual">
      <formula>0</formula>
    </cfRule>
  </conditionalFormatting>
  <conditionalFormatting sqref="B245">
    <cfRule type="cellIs" dxfId="81" priority="26" stopIfTrue="1" operator="lessThanOrEqual">
      <formula>0</formula>
    </cfRule>
  </conditionalFormatting>
  <conditionalFormatting sqref="B246:B257 B266:B267 B261:B263">
    <cfRule type="cellIs" dxfId="80" priority="25" stopIfTrue="1" operator="lessThanOrEqual">
      <formula>0</formula>
    </cfRule>
  </conditionalFormatting>
  <conditionalFormatting sqref="J234">
    <cfRule type="cellIs" dxfId="79" priority="24" stopIfTrue="1" operator="lessThanOrEqual">
      <formula>0</formula>
    </cfRule>
  </conditionalFormatting>
  <conditionalFormatting sqref="J235">
    <cfRule type="cellIs" dxfId="78" priority="23" stopIfTrue="1" operator="lessThanOrEqual">
      <formula>0</formula>
    </cfRule>
  </conditionalFormatting>
  <conditionalFormatting sqref="J238">
    <cfRule type="cellIs" dxfId="77" priority="22" stopIfTrue="1" operator="lessThanOrEqual">
      <formula>0</formula>
    </cfRule>
  </conditionalFormatting>
  <conditionalFormatting sqref="G157:H157">
    <cfRule type="cellIs" dxfId="76" priority="21" stopIfTrue="1" operator="lessThanOrEqual">
      <formula>0</formula>
    </cfRule>
  </conditionalFormatting>
  <conditionalFormatting sqref="F157">
    <cfRule type="cellIs" dxfId="75" priority="20" stopIfTrue="1" operator="lessThanOrEqual">
      <formula>0</formula>
    </cfRule>
  </conditionalFormatting>
  <conditionalFormatting sqref="G35:H35">
    <cfRule type="cellIs" dxfId="74" priority="19" stopIfTrue="1" operator="lessThanOrEqual">
      <formula>0</formula>
    </cfRule>
  </conditionalFormatting>
  <conditionalFormatting sqref="F35">
    <cfRule type="cellIs" dxfId="73" priority="18" stopIfTrue="1" operator="lessThanOrEqual">
      <formula>0</formula>
    </cfRule>
  </conditionalFormatting>
  <conditionalFormatting sqref="D35">
    <cfRule type="cellIs" dxfId="72" priority="17" stopIfTrue="1" operator="lessThanOrEqual">
      <formula>0</formula>
    </cfRule>
  </conditionalFormatting>
  <conditionalFormatting sqref="J237">
    <cfRule type="cellIs" dxfId="71" priority="16" stopIfTrue="1" operator="lessThanOrEqual">
      <formula>0</formula>
    </cfRule>
  </conditionalFormatting>
  <conditionalFormatting sqref="B270:B271">
    <cfRule type="cellIs" dxfId="70" priority="15" stopIfTrue="1" operator="lessThanOrEqual">
      <formula>0</formula>
    </cfRule>
  </conditionalFormatting>
  <conditionalFormatting sqref="K193:O193">
    <cfRule type="uniqueValues" dxfId="69" priority="14" stopIfTrue="1"/>
  </conditionalFormatting>
  <conditionalFormatting sqref="K192:O192">
    <cfRule type="uniqueValues" dxfId="68" priority="13" stopIfTrue="1"/>
  </conditionalFormatting>
  <conditionalFormatting sqref="K194:O194">
    <cfRule type="uniqueValues" dxfId="67" priority="12" stopIfTrue="1"/>
  </conditionalFormatting>
  <conditionalFormatting sqref="E263">
    <cfRule type="cellIs" dxfId="66" priority="11" stopIfTrue="1" operator="lessThanOrEqual">
      <formula>0</formula>
    </cfRule>
  </conditionalFormatting>
  <conditionalFormatting sqref="F267">
    <cfRule type="cellIs" dxfId="65" priority="10" stopIfTrue="1" operator="lessThanOrEqual">
      <formula>0</formula>
    </cfRule>
  </conditionalFormatting>
  <conditionalFormatting sqref="J268:J269">
    <cfRule type="cellIs" dxfId="64" priority="9" stopIfTrue="1" operator="lessThanOrEqual">
      <formula>0</formula>
    </cfRule>
  </conditionalFormatting>
  <conditionalFormatting sqref="E257">
    <cfRule type="cellIs" dxfId="63" priority="8" stopIfTrue="1" operator="lessThanOrEqual">
      <formula>0</formula>
    </cfRule>
  </conditionalFormatting>
  <conditionalFormatting sqref="C267 C270">
    <cfRule type="cellIs" dxfId="62" priority="7" stopIfTrue="1" operator="lessThanOrEqual">
      <formula>0</formula>
    </cfRule>
  </conditionalFormatting>
  <conditionalFormatting sqref="I105">
    <cfRule type="cellIs" dxfId="61" priority="6" stopIfTrue="1" operator="lessThanOrEqual">
      <formula>0</formula>
    </cfRule>
  </conditionalFormatting>
  <conditionalFormatting sqref="C157:D157">
    <cfRule type="cellIs" dxfId="60" priority="5" stopIfTrue="1" operator="lessThanOrEqual">
      <formula>0</formula>
    </cfRule>
  </conditionalFormatting>
  <conditionalFormatting sqref="J270">
    <cfRule type="cellIs" dxfId="59" priority="4" stopIfTrue="1" operator="lessThanOrEqual">
      <formula>0</formula>
    </cfRule>
  </conditionalFormatting>
  <conditionalFormatting sqref="J271">
    <cfRule type="cellIs" dxfId="58" priority="3" stopIfTrue="1" operator="lessThanOrEqual">
      <formula>0</formula>
    </cfRule>
  </conditionalFormatting>
  <conditionalFormatting sqref="J266">
    <cfRule type="cellIs" dxfId="57" priority="2" stopIfTrue="1" operator="lessThanOrEqual">
      <formula>0</formula>
    </cfRule>
  </conditionalFormatting>
  <conditionalFormatting sqref="J267">
    <cfRule type="cellIs" dxfId="56"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5" orientation="landscape" r:id="rId256"/>
  <headerFooter alignWithMargins="0"/>
  <colBreaks count="1" manualBreakCount="1">
    <brk id="20" max="1048575" man="1"/>
  </colBreaks>
  <drawing r:id="rId25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4"/>
  <sheetViews>
    <sheetView tabSelected="1" view="pageBreakPreview" topLeftCell="C120" zoomScale="64" zoomScaleNormal="75" zoomScaleSheetLayoutView="64" workbookViewId="0">
      <selection activeCell="S125" sqref="S125"/>
    </sheetView>
  </sheetViews>
  <sheetFormatPr baseColWidth="10" defaultColWidth="11.7109375" defaultRowHeight="12" x14ac:dyDescent="0.2"/>
  <cols>
    <col min="1" max="1" width="5" style="645" customWidth="1"/>
    <col min="2" max="2" width="13" style="646" bestFit="1" customWidth="1"/>
    <col min="3" max="3" width="32.5703125" style="652" customWidth="1"/>
    <col min="4" max="4" width="38.5703125" style="653" customWidth="1"/>
    <col min="5" max="5" width="33.28515625" style="652" customWidth="1"/>
    <col min="6" max="6" width="20.28515625" style="654" customWidth="1"/>
    <col min="7" max="7" width="18.85546875" style="655" customWidth="1"/>
    <col min="8" max="8" width="18.7109375" style="656" customWidth="1"/>
    <col min="9" max="9" width="27" style="653" customWidth="1"/>
    <col min="10" max="10" width="18" style="657" customWidth="1"/>
    <col min="11" max="12" width="8" style="642" customWidth="1"/>
    <col min="13" max="14" width="6.7109375" style="642" bestFit="1" customWidth="1"/>
    <col min="15" max="18" width="6.7109375" style="649" bestFit="1" customWidth="1"/>
    <col min="19" max="19" width="21.5703125" style="650" customWidth="1"/>
    <col min="20" max="30" width="11.7109375" style="642" customWidth="1"/>
    <col min="31" max="236" width="11.7109375" style="642"/>
    <col min="237" max="237" width="5" style="642" customWidth="1"/>
    <col min="238" max="238" width="13" style="642" bestFit="1" customWidth="1"/>
    <col min="239" max="239" width="32.5703125" style="642" customWidth="1"/>
    <col min="240" max="240" width="38.5703125" style="642" customWidth="1"/>
    <col min="241" max="245" width="0" style="642" hidden="1" customWidth="1"/>
    <col min="246" max="247" width="18" style="642" customWidth="1"/>
    <col min="248" max="248" width="22" style="642" customWidth="1"/>
    <col min="249" max="249" width="19.5703125" style="642" customWidth="1"/>
    <col min="250" max="250" width="15.28515625" style="642" customWidth="1"/>
    <col min="251" max="251" width="14.140625" style="642" customWidth="1"/>
    <col min="252" max="252" width="17.85546875" style="642" customWidth="1"/>
    <col min="253" max="253" width="14.85546875" style="642" customWidth="1"/>
    <col min="254" max="254" width="15.42578125" style="642" customWidth="1"/>
    <col min="255" max="255" width="7" style="642" customWidth="1"/>
    <col min="256" max="256" width="6.5703125" style="642" customWidth="1"/>
    <col min="257" max="257" width="10.28515625" style="642" customWidth="1"/>
    <col min="258" max="258" width="9.5703125" style="642" customWidth="1"/>
    <col min="259" max="259" width="10.140625" style="642" customWidth="1"/>
    <col min="260" max="260" width="12.28515625" style="642" customWidth="1"/>
    <col min="261" max="261" width="10.28515625" style="642" customWidth="1"/>
    <col min="262" max="262" width="14.85546875" style="642" customWidth="1"/>
    <col min="263" max="263" width="6.140625" style="642" customWidth="1"/>
    <col min="264" max="264" width="17.28515625" style="642" customWidth="1"/>
    <col min="265" max="265" width="14.140625" style="642" customWidth="1"/>
    <col min="266" max="266" width="24.5703125" style="642" customWidth="1"/>
    <col min="267" max="268" width="8" style="642" customWidth="1"/>
    <col min="269" max="274" width="6.7109375" style="642" bestFit="1" customWidth="1"/>
    <col min="275" max="275" width="21.5703125" style="642" customWidth="1"/>
    <col min="276" max="286" width="11.7109375" style="642" customWidth="1"/>
    <col min="287" max="492" width="11.7109375" style="642"/>
    <col min="493" max="493" width="5" style="642" customWidth="1"/>
    <col min="494" max="494" width="13" style="642" bestFit="1" customWidth="1"/>
    <col min="495" max="495" width="32.5703125" style="642" customWidth="1"/>
    <col min="496" max="496" width="38.5703125" style="642" customWidth="1"/>
    <col min="497" max="501" width="0" style="642" hidden="1" customWidth="1"/>
    <col min="502" max="503" width="18" style="642" customWidth="1"/>
    <col min="504" max="504" width="22" style="642" customWidth="1"/>
    <col min="505" max="505" width="19.5703125" style="642" customWidth="1"/>
    <col min="506" max="506" width="15.28515625" style="642" customWidth="1"/>
    <col min="507" max="507" width="14.140625" style="642" customWidth="1"/>
    <col min="508" max="508" width="17.85546875" style="642" customWidth="1"/>
    <col min="509" max="509" width="14.85546875" style="642" customWidth="1"/>
    <col min="510" max="510" width="15.42578125" style="642" customWidth="1"/>
    <col min="511" max="511" width="7" style="642" customWidth="1"/>
    <col min="512" max="512" width="6.5703125" style="642" customWidth="1"/>
    <col min="513" max="513" width="10.28515625" style="642" customWidth="1"/>
    <col min="514" max="514" width="9.5703125" style="642" customWidth="1"/>
    <col min="515" max="515" width="10.140625" style="642" customWidth="1"/>
    <col min="516" max="516" width="12.28515625" style="642" customWidth="1"/>
    <col min="517" max="517" width="10.28515625" style="642" customWidth="1"/>
    <col min="518" max="518" width="14.85546875" style="642" customWidth="1"/>
    <col min="519" max="519" width="6.140625" style="642" customWidth="1"/>
    <col min="520" max="520" width="17.28515625" style="642" customWidth="1"/>
    <col min="521" max="521" width="14.140625" style="642" customWidth="1"/>
    <col min="522" max="522" width="24.5703125" style="642" customWidth="1"/>
    <col min="523" max="524" width="8" style="642" customWidth="1"/>
    <col min="525" max="530" width="6.7109375" style="642" bestFit="1" customWidth="1"/>
    <col min="531" max="531" width="21.5703125" style="642" customWidth="1"/>
    <col min="532" max="542" width="11.7109375" style="642" customWidth="1"/>
    <col min="543" max="748" width="11.7109375" style="642"/>
    <col min="749" max="749" width="5" style="642" customWidth="1"/>
    <col min="750" max="750" width="13" style="642" bestFit="1" customWidth="1"/>
    <col min="751" max="751" width="32.5703125" style="642" customWidth="1"/>
    <col min="752" max="752" width="38.5703125" style="642" customWidth="1"/>
    <col min="753" max="757" width="0" style="642" hidden="1" customWidth="1"/>
    <col min="758" max="759" width="18" style="642" customWidth="1"/>
    <col min="760" max="760" width="22" style="642" customWidth="1"/>
    <col min="761" max="761" width="19.5703125" style="642" customWidth="1"/>
    <col min="762" max="762" width="15.28515625" style="642" customWidth="1"/>
    <col min="763" max="763" width="14.140625" style="642" customWidth="1"/>
    <col min="764" max="764" width="17.85546875" style="642" customWidth="1"/>
    <col min="765" max="765" width="14.85546875" style="642" customWidth="1"/>
    <col min="766" max="766" width="15.42578125" style="642" customWidth="1"/>
    <col min="767" max="767" width="7" style="642" customWidth="1"/>
    <col min="768" max="768" width="6.5703125" style="642" customWidth="1"/>
    <col min="769" max="769" width="10.28515625" style="642" customWidth="1"/>
    <col min="770" max="770" width="9.5703125" style="642" customWidth="1"/>
    <col min="771" max="771" width="10.140625" style="642" customWidth="1"/>
    <col min="772" max="772" width="12.28515625" style="642" customWidth="1"/>
    <col min="773" max="773" width="10.28515625" style="642" customWidth="1"/>
    <col min="774" max="774" width="14.85546875" style="642" customWidth="1"/>
    <col min="775" max="775" width="6.140625" style="642" customWidth="1"/>
    <col min="776" max="776" width="17.28515625" style="642" customWidth="1"/>
    <col min="777" max="777" width="14.140625" style="642" customWidth="1"/>
    <col min="778" max="778" width="24.5703125" style="642" customWidth="1"/>
    <col min="779" max="780" width="8" style="642" customWidth="1"/>
    <col min="781" max="786" width="6.7109375" style="642" bestFit="1" customWidth="1"/>
    <col min="787" max="787" width="21.5703125" style="642" customWidth="1"/>
    <col min="788" max="798" width="11.7109375" style="642" customWidth="1"/>
    <col min="799" max="1004" width="11.7109375" style="642"/>
    <col min="1005" max="1005" width="5" style="642" customWidth="1"/>
    <col min="1006" max="1006" width="13" style="642" bestFit="1" customWidth="1"/>
    <col min="1007" max="1007" width="32.5703125" style="642" customWidth="1"/>
    <col min="1008" max="1008" width="38.5703125" style="642" customWidth="1"/>
    <col min="1009" max="1013" width="0" style="642" hidden="1" customWidth="1"/>
    <col min="1014" max="1015" width="18" style="642" customWidth="1"/>
    <col min="1016" max="1016" width="22" style="642" customWidth="1"/>
    <col min="1017" max="1017" width="19.5703125" style="642" customWidth="1"/>
    <col min="1018" max="1018" width="15.28515625" style="642" customWidth="1"/>
    <col min="1019" max="1019" width="14.140625" style="642" customWidth="1"/>
    <col min="1020" max="1020" width="17.85546875" style="642" customWidth="1"/>
    <col min="1021" max="1021" width="14.85546875" style="642" customWidth="1"/>
    <col min="1022" max="1022" width="15.42578125" style="642" customWidth="1"/>
    <col min="1023" max="1023" width="7" style="642" customWidth="1"/>
    <col min="1024" max="1024" width="6.5703125" style="642" customWidth="1"/>
    <col min="1025" max="1025" width="10.28515625" style="642" customWidth="1"/>
    <col min="1026" max="1026" width="9.5703125" style="642" customWidth="1"/>
    <col min="1027" max="1027" width="10.140625" style="642" customWidth="1"/>
    <col min="1028" max="1028" width="12.28515625" style="642" customWidth="1"/>
    <col min="1029" max="1029" width="10.28515625" style="642" customWidth="1"/>
    <col min="1030" max="1030" width="14.85546875" style="642" customWidth="1"/>
    <col min="1031" max="1031" width="6.140625" style="642" customWidth="1"/>
    <col min="1032" max="1032" width="17.28515625" style="642" customWidth="1"/>
    <col min="1033" max="1033" width="14.140625" style="642" customWidth="1"/>
    <col min="1034" max="1034" width="24.5703125" style="642" customWidth="1"/>
    <col min="1035" max="1036" width="8" style="642" customWidth="1"/>
    <col min="1037" max="1042" width="6.7109375" style="642" bestFit="1" customWidth="1"/>
    <col min="1043" max="1043" width="21.5703125" style="642" customWidth="1"/>
    <col min="1044" max="1054" width="11.7109375" style="642" customWidth="1"/>
    <col min="1055" max="1260" width="11.7109375" style="642"/>
    <col min="1261" max="1261" width="5" style="642" customWidth="1"/>
    <col min="1262" max="1262" width="13" style="642" bestFit="1" customWidth="1"/>
    <col min="1263" max="1263" width="32.5703125" style="642" customWidth="1"/>
    <col min="1264" max="1264" width="38.5703125" style="642" customWidth="1"/>
    <col min="1265" max="1269" width="0" style="642" hidden="1" customWidth="1"/>
    <col min="1270" max="1271" width="18" style="642" customWidth="1"/>
    <col min="1272" max="1272" width="22" style="642" customWidth="1"/>
    <col min="1273" max="1273" width="19.5703125" style="642" customWidth="1"/>
    <col min="1274" max="1274" width="15.28515625" style="642" customWidth="1"/>
    <col min="1275" max="1275" width="14.140625" style="642" customWidth="1"/>
    <col min="1276" max="1276" width="17.85546875" style="642" customWidth="1"/>
    <col min="1277" max="1277" width="14.85546875" style="642" customWidth="1"/>
    <col min="1278" max="1278" width="15.42578125" style="642" customWidth="1"/>
    <col min="1279" max="1279" width="7" style="642" customWidth="1"/>
    <col min="1280" max="1280" width="6.5703125" style="642" customWidth="1"/>
    <col min="1281" max="1281" width="10.28515625" style="642" customWidth="1"/>
    <col min="1282" max="1282" width="9.5703125" style="642" customWidth="1"/>
    <col min="1283" max="1283" width="10.140625" style="642" customWidth="1"/>
    <col min="1284" max="1284" width="12.28515625" style="642" customWidth="1"/>
    <col min="1285" max="1285" width="10.28515625" style="642" customWidth="1"/>
    <col min="1286" max="1286" width="14.85546875" style="642" customWidth="1"/>
    <col min="1287" max="1287" width="6.140625" style="642" customWidth="1"/>
    <col min="1288" max="1288" width="17.28515625" style="642" customWidth="1"/>
    <col min="1289" max="1289" width="14.140625" style="642" customWidth="1"/>
    <col min="1290" max="1290" width="24.5703125" style="642" customWidth="1"/>
    <col min="1291" max="1292" width="8" style="642" customWidth="1"/>
    <col min="1293" max="1298" width="6.7109375" style="642" bestFit="1" customWidth="1"/>
    <col min="1299" max="1299" width="21.5703125" style="642" customWidth="1"/>
    <col min="1300" max="1310" width="11.7109375" style="642" customWidth="1"/>
    <col min="1311" max="1516" width="11.7109375" style="642"/>
    <col min="1517" max="1517" width="5" style="642" customWidth="1"/>
    <col min="1518" max="1518" width="13" style="642" bestFit="1" customWidth="1"/>
    <col min="1519" max="1519" width="32.5703125" style="642" customWidth="1"/>
    <col min="1520" max="1520" width="38.5703125" style="642" customWidth="1"/>
    <col min="1521" max="1525" width="0" style="642" hidden="1" customWidth="1"/>
    <col min="1526" max="1527" width="18" style="642" customWidth="1"/>
    <col min="1528" max="1528" width="22" style="642" customWidth="1"/>
    <col min="1529" max="1529" width="19.5703125" style="642" customWidth="1"/>
    <col min="1530" max="1530" width="15.28515625" style="642" customWidth="1"/>
    <col min="1531" max="1531" width="14.140625" style="642" customWidth="1"/>
    <col min="1532" max="1532" width="17.85546875" style="642" customWidth="1"/>
    <col min="1533" max="1533" width="14.85546875" style="642" customWidth="1"/>
    <col min="1534" max="1534" width="15.42578125" style="642" customWidth="1"/>
    <col min="1535" max="1535" width="7" style="642" customWidth="1"/>
    <col min="1536" max="1536" width="6.5703125" style="642" customWidth="1"/>
    <col min="1537" max="1537" width="10.28515625" style="642" customWidth="1"/>
    <col min="1538" max="1538" width="9.5703125" style="642" customWidth="1"/>
    <col min="1539" max="1539" width="10.140625" style="642" customWidth="1"/>
    <col min="1540" max="1540" width="12.28515625" style="642" customWidth="1"/>
    <col min="1541" max="1541" width="10.28515625" style="642" customWidth="1"/>
    <col min="1542" max="1542" width="14.85546875" style="642" customWidth="1"/>
    <col min="1543" max="1543" width="6.140625" style="642" customWidth="1"/>
    <col min="1544" max="1544" width="17.28515625" style="642" customWidth="1"/>
    <col min="1545" max="1545" width="14.140625" style="642" customWidth="1"/>
    <col min="1546" max="1546" width="24.5703125" style="642" customWidth="1"/>
    <col min="1547" max="1548" width="8" style="642" customWidth="1"/>
    <col min="1549" max="1554" width="6.7109375" style="642" bestFit="1" customWidth="1"/>
    <col min="1555" max="1555" width="21.5703125" style="642" customWidth="1"/>
    <col min="1556" max="1566" width="11.7109375" style="642" customWidth="1"/>
    <col min="1567" max="1772" width="11.7109375" style="642"/>
    <col min="1773" max="1773" width="5" style="642" customWidth="1"/>
    <col min="1774" max="1774" width="13" style="642" bestFit="1" customWidth="1"/>
    <col min="1775" max="1775" width="32.5703125" style="642" customWidth="1"/>
    <col min="1776" max="1776" width="38.5703125" style="642" customWidth="1"/>
    <col min="1777" max="1781" width="0" style="642" hidden="1" customWidth="1"/>
    <col min="1782" max="1783" width="18" style="642" customWidth="1"/>
    <col min="1784" max="1784" width="22" style="642" customWidth="1"/>
    <col min="1785" max="1785" width="19.5703125" style="642" customWidth="1"/>
    <col min="1786" max="1786" width="15.28515625" style="642" customWidth="1"/>
    <col min="1787" max="1787" width="14.140625" style="642" customWidth="1"/>
    <col min="1788" max="1788" width="17.85546875" style="642" customWidth="1"/>
    <col min="1789" max="1789" width="14.85546875" style="642" customWidth="1"/>
    <col min="1790" max="1790" width="15.42578125" style="642" customWidth="1"/>
    <col min="1791" max="1791" width="7" style="642" customWidth="1"/>
    <col min="1792" max="1792" width="6.5703125" style="642" customWidth="1"/>
    <col min="1793" max="1793" width="10.28515625" style="642" customWidth="1"/>
    <col min="1794" max="1794" width="9.5703125" style="642" customWidth="1"/>
    <col min="1795" max="1795" width="10.140625" style="642" customWidth="1"/>
    <col min="1796" max="1796" width="12.28515625" style="642" customWidth="1"/>
    <col min="1797" max="1797" width="10.28515625" style="642" customWidth="1"/>
    <col min="1798" max="1798" width="14.85546875" style="642" customWidth="1"/>
    <col min="1799" max="1799" width="6.140625" style="642" customWidth="1"/>
    <col min="1800" max="1800" width="17.28515625" style="642" customWidth="1"/>
    <col min="1801" max="1801" width="14.140625" style="642" customWidth="1"/>
    <col min="1802" max="1802" width="24.5703125" style="642" customWidth="1"/>
    <col min="1803" max="1804" width="8" style="642" customWidth="1"/>
    <col min="1805" max="1810" width="6.7109375" style="642" bestFit="1" customWidth="1"/>
    <col min="1811" max="1811" width="21.5703125" style="642" customWidth="1"/>
    <col min="1812" max="1822" width="11.7109375" style="642" customWidth="1"/>
    <col min="1823" max="2028" width="11.7109375" style="642"/>
    <col min="2029" max="2029" width="5" style="642" customWidth="1"/>
    <col min="2030" max="2030" width="13" style="642" bestFit="1" customWidth="1"/>
    <col min="2031" max="2031" width="32.5703125" style="642" customWidth="1"/>
    <col min="2032" max="2032" width="38.5703125" style="642" customWidth="1"/>
    <col min="2033" max="2037" width="0" style="642" hidden="1" customWidth="1"/>
    <col min="2038" max="2039" width="18" style="642" customWidth="1"/>
    <col min="2040" max="2040" width="22" style="642" customWidth="1"/>
    <col min="2041" max="2041" width="19.5703125" style="642" customWidth="1"/>
    <col min="2042" max="2042" width="15.28515625" style="642" customWidth="1"/>
    <col min="2043" max="2043" width="14.140625" style="642" customWidth="1"/>
    <col min="2044" max="2044" width="17.85546875" style="642" customWidth="1"/>
    <col min="2045" max="2045" width="14.85546875" style="642" customWidth="1"/>
    <col min="2046" max="2046" width="15.42578125" style="642" customWidth="1"/>
    <col min="2047" max="2047" width="7" style="642" customWidth="1"/>
    <col min="2048" max="2048" width="6.5703125" style="642" customWidth="1"/>
    <col min="2049" max="2049" width="10.28515625" style="642" customWidth="1"/>
    <col min="2050" max="2050" width="9.5703125" style="642" customWidth="1"/>
    <col min="2051" max="2051" width="10.140625" style="642" customWidth="1"/>
    <col min="2052" max="2052" width="12.28515625" style="642" customWidth="1"/>
    <col min="2053" max="2053" width="10.28515625" style="642" customWidth="1"/>
    <col min="2054" max="2054" width="14.85546875" style="642" customWidth="1"/>
    <col min="2055" max="2055" width="6.140625" style="642" customWidth="1"/>
    <col min="2056" max="2056" width="17.28515625" style="642" customWidth="1"/>
    <col min="2057" max="2057" width="14.140625" style="642" customWidth="1"/>
    <col min="2058" max="2058" width="24.5703125" style="642" customWidth="1"/>
    <col min="2059" max="2060" width="8" style="642" customWidth="1"/>
    <col min="2061" max="2066" width="6.7109375" style="642" bestFit="1" customWidth="1"/>
    <col min="2067" max="2067" width="21.5703125" style="642" customWidth="1"/>
    <col min="2068" max="2078" width="11.7109375" style="642" customWidth="1"/>
    <col min="2079" max="2284" width="11.7109375" style="642"/>
    <col min="2285" max="2285" width="5" style="642" customWidth="1"/>
    <col min="2286" max="2286" width="13" style="642" bestFit="1" customWidth="1"/>
    <col min="2287" max="2287" width="32.5703125" style="642" customWidth="1"/>
    <col min="2288" max="2288" width="38.5703125" style="642" customWidth="1"/>
    <col min="2289" max="2293" width="0" style="642" hidden="1" customWidth="1"/>
    <col min="2294" max="2295" width="18" style="642" customWidth="1"/>
    <col min="2296" max="2296" width="22" style="642" customWidth="1"/>
    <col min="2297" max="2297" width="19.5703125" style="642" customWidth="1"/>
    <col min="2298" max="2298" width="15.28515625" style="642" customWidth="1"/>
    <col min="2299" max="2299" width="14.140625" style="642" customWidth="1"/>
    <col min="2300" max="2300" width="17.85546875" style="642" customWidth="1"/>
    <col min="2301" max="2301" width="14.85546875" style="642" customWidth="1"/>
    <col min="2302" max="2302" width="15.42578125" style="642" customWidth="1"/>
    <col min="2303" max="2303" width="7" style="642" customWidth="1"/>
    <col min="2304" max="2304" width="6.5703125" style="642" customWidth="1"/>
    <col min="2305" max="2305" width="10.28515625" style="642" customWidth="1"/>
    <col min="2306" max="2306" width="9.5703125" style="642" customWidth="1"/>
    <col min="2307" max="2307" width="10.140625" style="642" customWidth="1"/>
    <col min="2308" max="2308" width="12.28515625" style="642" customWidth="1"/>
    <col min="2309" max="2309" width="10.28515625" style="642" customWidth="1"/>
    <col min="2310" max="2310" width="14.85546875" style="642" customWidth="1"/>
    <col min="2311" max="2311" width="6.140625" style="642" customWidth="1"/>
    <col min="2312" max="2312" width="17.28515625" style="642" customWidth="1"/>
    <col min="2313" max="2313" width="14.140625" style="642" customWidth="1"/>
    <col min="2314" max="2314" width="24.5703125" style="642" customWidth="1"/>
    <col min="2315" max="2316" width="8" style="642" customWidth="1"/>
    <col min="2317" max="2322" width="6.7109375" style="642" bestFit="1" customWidth="1"/>
    <col min="2323" max="2323" width="21.5703125" style="642" customWidth="1"/>
    <col min="2324" max="2334" width="11.7109375" style="642" customWidth="1"/>
    <col min="2335" max="2540" width="11.7109375" style="642"/>
    <col min="2541" max="2541" width="5" style="642" customWidth="1"/>
    <col min="2542" max="2542" width="13" style="642" bestFit="1" customWidth="1"/>
    <col min="2543" max="2543" width="32.5703125" style="642" customWidth="1"/>
    <col min="2544" max="2544" width="38.5703125" style="642" customWidth="1"/>
    <col min="2545" max="2549" width="0" style="642" hidden="1" customWidth="1"/>
    <col min="2550" max="2551" width="18" style="642" customWidth="1"/>
    <col min="2552" max="2552" width="22" style="642" customWidth="1"/>
    <col min="2553" max="2553" width="19.5703125" style="642" customWidth="1"/>
    <col min="2554" max="2554" width="15.28515625" style="642" customWidth="1"/>
    <col min="2555" max="2555" width="14.140625" style="642" customWidth="1"/>
    <col min="2556" max="2556" width="17.85546875" style="642" customWidth="1"/>
    <col min="2557" max="2557" width="14.85546875" style="642" customWidth="1"/>
    <col min="2558" max="2558" width="15.42578125" style="642" customWidth="1"/>
    <col min="2559" max="2559" width="7" style="642" customWidth="1"/>
    <col min="2560" max="2560" width="6.5703125" style="642" customWidth="1"/>
    <col min="2561" max="2561" width="10.28515625" style="642" customWidth="1"/>
    <col min="2562" max="2562" width="9.5703125" style="642" customWidth="1"/>
    <col min="2563" max="2563" width="10.140625" style="642" customWidth="1"/>
    <col min="2564" max="2564" width="12.28515625" style="642" customWidth="1"/>
    <col min="2565" max="2565" width="10.28515625" style="642" customWidth="1"/>
    <col min="2566" max="2566" width="14.85546875" style="642" customWidth="1"/>
    <col min="2567" max="2567" width="6.140625" style="642" customWidth="1"/>
    <col min="2568" max="2568" width="17.28515625" style="642" customWidth="1"/>
    <col min="2569" max="2569" width="14.140625" style="642" customWidth="1"/>
    <col min="2570" max="2570" width="24.5703125" style="642" customWidth="1"/>
    <col min="2571" max="2572" width="8" style="642" customWidth="1"/>
    <col min="2573" max="2578" width="6.7109375" style="642" bestFit="1" customWidth="1"/>
    <col min="2579" max="2579" width="21.5703125" style="642" customWidth="1"/>
    <col min="2580" max="2590" width="11.7109375" style="642" customWidth="1"/>
    <col min="2591" max="2796" width="11.7109375" style="642"/>
    <col min="2797" max="2797" width="5" style="642" customWidth="1"/>
    <col min="2798" max="2798" width="13" style="642" bestFit="1" customWidth="1"/>
    <col min="2799" max="2799" width="32.5703125" style="642" customWidth="1"/>
    <col min="2800" max="2800" width="38.5703125" style="642" customWidth="1"/>
    <col min="2801" max="2805" width="0" style="642" hidden="1" customWidth="1"/>
    <col min="2806" max="2807" width="18" style="642" customWidth="1"/>
    <col min="2808" max="2808" width="22" style="642" customWidth="1"/>
    <col min="2809" max="2809" width="19.5703125" style="642" customWidth="1"/>
    <col min="2810" max="2810" width="15.28515625" style="642" customWidth="1"/>
    <col min="2811" max="2811" width="14.140625" style="642" customWidth="1"/>
    <col min="2812" max="2812" width="17.85546875" style="642" customWidth="1"/>
    <col min="2813" max="2813" width="14.85546875" style="642" customWidth="1"/>
    <col min="2814" max="2814" width="15.42578125" style="642" customWidth="1"/>
    <col min="2815" max="2815" width="7" style="642" customWidth="1"/>
    <col min="2816" max="2816" width="6.5703125" style="642" customWidth="1"/>
    <col min="2817" max="2817" width="10.28515625" style="642" customWidth="1"/>
    <col min="2818" max="2818" width="9.5703125" style="642" customWidth="1"/>
    <col min="2819" max="2819" width="10.140625" style="642" customWidth="1"/>
    <col min="2820" max="2820" width="12.28515625" style="642" customWidth="1"/>
    <col min="2821" max="2821" width="10.28515625" style="642" customWidth="1"/>
    <col min="2822" max="2822" width="14.85546875" style="642" customWidth="1"/>
    <col min="2823" max="2823" width="6.140625" style="642" customWidth="1"/>
    <col min="2824" max="2824" width="17.28515625" style="642" customWidth="1"/>
    <col min="2825" max="2825" width="14.140625" style="642" customWidth="1"/>
    <col min="2826" max="2826" width="24.5703125" style="642" customWidth="1"/>
    <col min="2827" max="2828" width="8" style="642" customWidth="1"/>
    <col min="2829" max="2834" width="6.7109375" style="642" bestFit="1" customWidth="1"/>
    <col min="2835" max="2835" width="21.5703125" style="642" customWidth="1"/>
    <col min="2836" max="2846" width="11.7109375" style="642" customWidth="1"/>
    <col min="2847" max="3052" width="11.7109375" style="642"/>
    <col min="3053" max="3053" width="5" style="642" customWidth="1"/>
    <col min="3054" max="3054" width="13" style="642" bestFit="1" customWidth="1"/>
    <col min="3055" max="3055" width="32.5703125" style="642" customWidth="1"/>
    <col min="3056" max="3056" width="38.5703125" style="642" customWidth="1"/>
    <col min="3057" max="3061" width="0" style="642" hidden="1" customWidth="1"/>
    <col min="3062" max="3063" width="18" style="642" customWidth="1"/>
    <col min="3064" max="3064" width="22" style="642" customWidth="1"/>
    <col min="3065" max="3065" width="19.5703125" style="642" customWidth="1"/>
    <col min="3066" max="3066" width="15.28515625" style="642" customWidth="1"/>
    <col min="3067" max="3067" width="14.140625" style="642" customWidth="1"/>
    <col min="3068" max="3068" width="17.85546875" style="642" customWidth="1"/>
    <col min="3069" max="3069" width="14.85546875" style="642" customWidth="1"/>
    <col min="3070" max="3070" width="15.42578125" style="642" customWidth="1"/>
    <col min="3071" max="3071" width="7" style="642" customWidth="1"/>
    <col min="3072" max="3072" width="6.5703125" style="642" customWidth="1"/>
    <col min="3073" max="3073" width="10.28515625" style="642" customWidth="1"/>
    <col min="3074" max="3074" width="9.5703125" style="642" customWidth="1"/>
    <col min="3075" max="3075" width="10.140625" style="642" customWidth="1"/>
    <col min="3076" max="3076" width="12.28515625" style="642" customWidth="1"/>
    <col min="3077" max="3077" width="10.28515625" style="642" customWidth="1"/>
    <col min="3078" max="3078" width="14.85546875" style="642" customWidth="1"/>
    <col min="3079" max="3079" width="6.140625" style="642" customWidth="1"/>
    <col min="3080" max="3080" width="17.28515625" style="642" customWidth="1"/>
    <col min="3081" max="3081" width="14.140625" style="642" customWidth="1"/>
    <col min="3082" max="3082" width="24.5703125" style="642" customWidth="1"/>
    <col min="3083" max="3084" width="8" style="642" customWidth="1"/>
    <col min="3085" max="3090" width="6.7109375" style="642" bestFit="1" customWidth="1"/>
    <col min="3091" max="3091" width="21.5703125" style="642" customWidth="1"/>
    <col min="3092" max="3102" width="11.7109375" style="642" customWidth="1"/>
    <col min="3103" max="3308" width="11.7109375" style="642"/>
    <col min="3309" max="3309" width="5" style="642" customWidth="1"/>
    <col min="3310" max="3310" width="13" style="642" bestFit="1" customWidth="1"/>
    <col min="3311" max="3311" width="32.5703125" style="642" customWidth="1"/>
    <col min="3312" max="3312" width="38.5703125" style="642" customWidth="1"/>
    <col min="3313" max="3317" width="0" style="642" hidden="1" customWidth="1"/>
    <col min="3318" max="3319" width="18" style="642" customWidth="1"/>
    <col min="3320" max="3320" width="22" style="642" customWidth="1"/>
    <col min="3321" max="3321" width="19.5703125" style="642" customWidth="1"/>
    <col min="3322" max="3322" width="15.28515625" style="642" customWidth="1"/>
    <col min="3323" max="3323" width="14.140625" style="642" customWidth="1"/>
    <col min="3324" max="3324" width="17.85546875" style="642" customWidth="1"/>
    <col min="3325" max="3325" width="14.85546875" style="642" customWidth="1"/>
    <col min="3326" max="3326" width="15.42578125" style="642" customWidth="1"/>
    <col min="3327" max="3327" width="7" style="642" customWidth="1"/>
    <col min="3328" max="3328" width="6.5703125" style="642" customWidth="1"/>
    <col min="3329" max="3329" width="10.28515625" style="642" customWidth="1"/>
    <col min="3330" max="3330" width="9.5703125" style="642" customWidth="1"/>
    <col min="3331" max="3331" width="10.140625" style="642" customWidth="1"/>
    <col min="3332" max="3332" width="12.28515625" style="642" customWidth="1"/>
    <col min="3333" max="3333" width="10.28515625" style="642" customWidth="1"/>
    <col min="3334" max="3334" width="14.85546875" style="642" customWidth="1"/>
    <col min="3335" max="3335" width="6.140625" style="642" customWidth="1"/>
    <col min="3336" max="3336" width="17.28515625" style="642" customWidth="1"/>
    <col min="3337" max="3337" width="14.140625" style="642" customWidth="1"/>
    <col min="3338" max="3338" width="24.5703125" style="642" customWidth="1"/>
    <col min="3339" max="3340" width="8" style="642" customWidth="1"/>
    <col min="3341" max="3346" width="6.7109375" style="642" bestFit="1" customWidth="1"/>
    <col min="3347" max="3347" width="21.5703125" style="642" customWidth="1"/>
    <col min="3348" max="3358" width="11.7109375" style="642" customWidth="1"/>
    <col min="3359" max="3564" width="11.7109375" style="642"/>
    <col min="3565" max="3565" width="5" style="642" customWidth="1"/>
    <col min="3566" max="3566" width="13" style="642" bestFit="1" customWidth="1"/>
    <col min="3567" max="3567" width="32.5703125" style="642" customWidth="1"/>
    <col min="3568" max="3568" width="38.5703125" style="642" customWidth="1"/>
    <col min="3569" max="3573" width="0" style="642" hidden="1" customWidth="1"/>
    <col min="3574" max="3575" width="18" style="642" customWidth="1"/>
    <col min="3576" max="3576" width="22" style="642" customWidth="1"/>
    <col min="3577" max="3577" width="19.5703125" style="642" customWidth="1"/>
    <col min="3578" max="3578" width="15.28515625" style="642" customWidth="1"/>
    <col min="3579" max="3579" width="14.140625" style="642" customWidth="1"/>
    <col min="3580" max="3580" width="17.85546875" style="642" customWidth="1"/>
    <col min="3581" max="3581" width="14.85546875" style="642" customWidth="1"/>
    <col min="3582" max="3582" width="15.42578125" style="642" customWidth="1"/>
    <col min="3583" max="3583" width="7" style="642" customWidth="1"/>
    <col min="3584" max="3584" width="6.5703125" style="642" customWidth="1"/>
    <col min="3585" max="3585" width="10.28515625" style="642" customWidth="1"/>
    <col min="3586" max="3586" width="9.5703125" style="642" customWidth="1"/>
    <col min="3587" max="3587" width="10.140625" style="642" customWidth="1"/>
    <col min="3588" max="3588" width="12.28515625" style="642" customWidth="1"/>
    <col min="3589" max="3589" width="10.28515625" style="642" customWidth="1"/>
    <col min="3590" max="3590" width="14.85546875" style="642" customWidth="1"/>
    <col min="3591" max="3591" width="6.140625" style="642" customWidth="1"/>
    <col min="3592" max="3592" width="17.28515625" style="642" customWidth="1"/>
    <col min="3593" max="3593" width="14.140625" style="642" customWidth="1"/>
    <col min="3594" max="3594" width="24.5703125" style="642" customWidth="1"/>
    <col min="3595" max="3596" width="8" style="642" customWidth="1"/>
    <col min="3597" max="3602" width="6.7109375" style="642" bestFit="1" customWidth="1"/>
    <col min="3603" max="3603" width="21.5703125" style="642" customWidth="1"/>
    <col min="3604" max="3614" width="11.7109375" style="642" customWidth="1"/>
    <col min="3615" max="3820" width="11.7109375" style="642"/>
    <col min="3821" max="3821" width="5" style="642" customWidth="1"/>
    <col min="3822" max="3822" width="13" style="642" bestFit="1" customWidth="1"/>
    <col min="3823" max="3823" width="32.5703125" style="642" customWidth="1"/>
    <col min="3824" max="3824" width="38.5703125" style="642" customWidth="1"/>
    <col min="3825" max="3829" width="0" style="642" hidden="1" customWidth="1"/>
    <col min="3830" max="3831" width="18" style="642" customWidth="1"/>
    <col min="3832" max="3832" width="22" style="642" customWidth="1"/>
    <col min="3833" max="3833" width="19.5703125" style="642" customWidth="1"/>
    <col min="3834" max="3834" width="15.28515625" style="642" customWidth="1"/>
    <col min="3835" max="3835" width="14.140625" style="642" customWidth="1"/>
    <col min="3836" max="3836" width="17.85546875" style="642" customWidth="1"/>
    <col min="3837" max="3837" width="14.85546875" style="642" customWidth="1"/>
    <col min="3838" max="3838" width="15.42578125" style="642" customWidth="1"/>
    <col min="3839" max="3839" width="7" style="642" customWidth="1"/>
    <col min="3840" max="3840" width="6.5703125" style="642" customWidth="1"/>
    <col min="3841" max="3841" width="10.28515625" style="642" customWidth="1"/>
    <col min="3842" max="3842" width="9.5703125" style="642" customWidth="1"/>
    <col min="3843" max="3843" width="10.140625" style="642" customWidth="1"/>
    <col min="3844" max="3844" width="12.28515625" style="642" customWidth="1"/>
    <col min="3845" max="3845" width="10.28515625" style="642" customWidth="1"/>
    <col min="3846" max="3846" width="14.85546875" style="642" customWidth="1"/>
    <col min="3847" max="3847" width="6.140625" style="642" customWidth="1"/>
    <col min="3848" max="3848" width="17.28515625" style="642" customWidth="1"/>
    <col min="3849" max="3849" width="14.140625" style="642" customWidth="1"/>
    <col min="3850" max="3850" width="24.5703125" style="642" customWidth="1"/>
    <col min="3851" max="3852" width="8" style="642" customWidth="1"/>
    <col min="3853" max="3858" width="6.7109375" style="642" bestFit="1" customWidth="1"/>
    <col min="3859" max="3859" width="21.5703125" style="642" customWidth="1"/>
    <col min="3860" max="3870" width="11.7109375" style="642" customWidth="1"/>
    <col min="3871" max="4076" width="11.7109375" style="642"/>
    <col min="4077" max="4077" width="5" style="642" customWidth="1"/>
    <col min="4078" max="4078" width="13" style="642" bestFit="1" customWidth="1"/>
    <col min="4079" max="4079" width="32.5703125" style="642" customWidth="1"/>
    <col min="4080" max="4080" width="38.5703125" style="642" customWidth="1"/>
    <col min="4081" max="4085" width="0" style="642" hidden="1" customWidth="1"/>
    <col min="4086" max="4087" width="18" style="642" customWidth="1"/>
    <col min="4088" max="4088" width="22" style="642" customWidth="1"/>
    <col min="4089" max="4089" width="19.5703125" style="642" customWidth="1"/>
    <col min="4090" max="4090" width="15.28515625" style="642" customWidth="1"/>
    <col min="4091" max="4091" width="14.140625" style="642" customWidth="1"/>
    <col min="4092" max="4092" width="17.85546875" style="642" customWidth="1"/>
    <col min="4093" max="4093" width="14.85546875" style="642" customWidth="1"/>
    <col min="4094" max="4094" width="15.42578125" style="642" customWidth="1"/>
    <col min="4095" max="4095" width="7" style="642" customWidth="1"/>
    <col min="4096" max="4096" width="6.5703125" style="642" customWidth="1"/>
    <col min="4097" max="4097" width="10.28515625" style="642" customWidth="1"/>
    <col min="4098" max="4098" width="9.5703125" style="642" customWidth="1"/>
    <col min="4099" max="4099" width="10.140625" style="642" customWidth="1"/>
    <col min="4100" max="4100" width="12.28515625" style="642" customWidth="1"/>
    <col min="4101" max="4101" width="10.28515625" style="642" customWidth="1"/>
    <col min="4102" max="4102" width="14.85546875" style="642" customWidth="1"/>
    <col min="4103" max="4103" width="6.140625" style="642" customWidth="1"/>
    <col min="4104" max="4104" width="17.28515625" style="642" customWidth="1"/>
    <col min="4105" max="4105" width="14.140625" style="642" customWidth="1"/>
    <col min="4106" max="4106" width="24.5703125" style="642" customWidth="1"/>
    <col min="4107" max="4108" width="8" style="642" customWidth="1"/>
    <col min="4109" max="4114" width="6.7109375" style="642" bestFit="1" customWidth="1"/>
    <col min="4115" max="4115" width="21.5703125" style="642" customWidth="1"/>
    <col min="4116" max="4126" width="11.7109375" style="642" customWidth="1"/>
    <col min="4127" max="4332" width="11.7109375" style="642"/>
    <col min="4333" max="4333" width="5" style="642" customWidth="1"/>
    <col min="4334" max="4334" width="13" style="642" bestFit="1" customWidth="1"/>
    <col min="4335" max="4335" width="32.5703125" style="642" customWidth="1"/>
    <col min="4336" max="4336" width="38.5703125" style="642" customWidth="1"/>
    <col min="4337" max="4341" width="0" style="642" hidden="1" customWidth="1"/>
    <col min="4342" max="4343" width="18" style="642" customWidth="1"/>
    <col min="4344" max="4344" width="22" style="642" customWidth="1"/>
    <col min="4345" max="4345" width="19.5703125" style="642" customWidth="1"/>
    <col min="4346" max="4346" width="15.28515625" style="642" customWidth="1"/>
    <col min="4347" max="4347" width="14.140625" style="642" customWidth="1"/>
    <col min="4348" max="4348" width="17.85546875" style="642" customWidth="1"/>
    <col min="4349" max="4349" width="14.85546875" style="642" customWidth="1"/>
    <col min="4350" max="4350" width="15.42578125" style="642" customWidth="1"/>
    <col min="4351" max="4351" width="7" style="642" customWidth="1"/>
    <col min="4352" max="4352" width="6.5703125" style="642" customWidth="1"/>
    <col min="4353" max="4353" width="10.28515625" style="642" customWidth="1"/>
    <col min="4354" max="4354" width="9.5703125" style="642" customWidth="1"/>
    <col min="4355" max="4355" width="10.140625" style="642" customWidth="1"/>
    <col min="4356" max="4356" width="12.28515625" style="642" customWidth="1"/>
    <col min="4357" max="4357" width="10.28515625" style="642" customWidth="1"/>
    <col min="4358" max="4358" width="14.85546875" style="642" customWidth="1"/>
    <col min="4359" max="4359" width="6.140625" style="642" customWidth="1"/>
    <col min="4360" max="4360" width="17.28515625" style="642" customWidth="1"/>
    <col min="4361" max="4361" width="14.140625" style="642" customWidth="1"/>
    <col min="4362" max="4362" width="24.5703125" style="642" customWidth="1"/>
    <col min="4363" max="4364" width="8" style="642" customWidth="1"/>
    <col min="4365" max="4370" width="6.7109375" style="642" bestFit="1" customWidth="1"/>
    <col min="4371" max="4371" width="21.5703125" style="642" customWidth="1"/>
    <col min="4372" max="4382" width="11.7109375" style="642" customWidth="1"/>
    <col min="4383" max="4588" width="11.7109375" style="642"/>
    <col min="4589" max="4589" width="5" style="642" customWidth="1"/>
    <col min="4590" max="4590" width="13" style="642" bestFit="1" customWidth="1"/>
    <col min="4591" max="4591" width="32.5703125" style="642" customWidth="1"/>
    <col min="4592" max="4592" width="38.5703125" style="642" customWidth="1"/>
    <col min="4593" max="4597" width="0" style="642" hidden="1" customWidth="1"/>
    <col min="4598" max="4599" width="18" style="642" customWidth="1"/>
    <col min="4600" max="4600" width="22" style="642" customWidth="1"/>
    <col min="4601" max="4601" width="19.5703125" style="642" customWidth="1"/>
    <col min="4602" max="4602" width="15.28515625" style="642" customWidth="1"/>
    <col min="4603" max="4603" width="14.140625" style="642" customWidth="1"/>
    <col min="4604" max="4604" width="17.85546875" style="642" customWidth="1"/>
    <col min="4605" max="4605" width="14.85546875" style="642" customWidth="1"/>
    <col min="4606" max="4606" width="15.42578125" style="642" customWidth="1"/>
    <col min="4607" max="4607" width="7" style="642" customWidth="1"/>
    <col min="4608" max="4608" width="6.5703125" style="642" customWidth="1"/>
    <col min="4609" max="4609" width="10.28515625" style="642" customWidth="1"/>
    <col min="4610" max="4610" width="9.5703125" style="642" customWidth="1"/>
    <col min="4611" max="4611" width="10.140625" style="642" customWidth="1"/>
    <col min="4612" max="4612" width="12.28515625" style="642" customWidth="1"/>
    <col min="4613" max="4613" width="10.28515625" style="642" customWidth="1"/>
    <col min="4614" max="4614" width="14.85546875" style="642" customWidth="1"/>
    <col min="4615" max="4615" width="6.140625" style="642" customWidth="1"/>
    <col min="4616" max="4616" width="17.28515625" style="642" customWidth="1"/>
    <col min="4617" max="4617" width="14.140625" style="642" customWidth="1"/>
    <col min="4618" max="4618" width="24.5703125" style="642" customWidth="1"/>
    <col min="4619" max="4620" width="8" style="642" customWidth="1"/>
    <col min="4621" max="4626" width="6.7109375" style="642" bestFit="1" customWidth="1"/>
    <col min="4627" max="4627" width="21.5703125" style="642" customWidth="1"/>
    <col min="4628" max="4638" width="11.7109375" style="642" customWidth="1"/>
    <col min="4639" max="4844" width="11.7109375" style="642"/>
    <col min="4845" max="4845" width="5" style="642" customWidth="1"/>
    <col min="4846" max="4846" width="13" style="642" bestFit="1" customWidth="1"/>
    <col min="4847" max="4847" width="32.5703125" style="642" customWidth="1"/>
    <col min="4848" max="4848" width="38.5703125" style="642" customWidth="1"/>
    <col min="4849" max="4853" width="0" style="642" hidden="1" customWidth="1"/>
    <col min="4854" max="4855" width="18" style="642" customWidth="1"/>
    <col min="4856" max="4856" width="22" style="642" customWidth="1"/>
    <col min="4857" max="4857" width="19.5703125" style="642" customWidth="1"/>
    <col min="4858" max="4858" width="15.28515625" style="642" customWidth="1"/>
    <col min="4859" max="4859" width="14.140625" style="642" customWidth="1"/>
    <col min="4860" max="4860" width="17.85546875" style="642" customWidth="1"/>
    <col min="4861" max="4861" width="14.85546875" style="642" customWidth="1"/>
    <col min="4862" max="4862" width="15.42578125" style="642" customWidth="1"/>
    <col min="4863" max="4863" width="7" style="642" customWidth="1"/>
    <col min="4864" max="4864" width="6.5703125" style="642" customWidth="1"/>
    <col min="4865" max="4865" width="10.28515625" style="642" customWidth="1"/>
    <col min="4866" max="4866" width="9.5703125" style="642" customWidth="1"/>
    <col min="4867" max="4867" width="10.140625" style="642" customWidth="1"/>
    <col min="4868" max="4868" width="12.28515625" style="642" customWidth="1"/>
    <col min="4869" max="4869" width="10.28515625" style="642" customWidth="1"/>
    <col min="4870" max="4870" width="14.85546875" style="642" customWidth="1"/>
    <col min="4871" max="4871" width="6.140625" style="642" customWidth="1"/>
    <col min="4872" max="4872" width="17.28515625" style="642" customWidth="1"/>
    <col min="4873" max="4873" width="14.140625" style="642" customWidth="1"/>
    <col min="4874" max="4874" width="24.5703125" style="642" customWidth="1"/>
    <col min="4875" max="4876" width="8" style="642" customWidth="1"/>
    <col min="4877" max="4882" width="6.7109375" style="642" bestFit="1" customWidth="1"/>
    <col min="4883" max="4883" width="21.5703125" style="642" customWidth="1"/>
    <col min="4884" max="4894" width="11.7109375" style="642" customWidth="1"/>
    <col min="4895" max="5100" width="11.7109375" style="642"/>
    <col min="5101" max="5101" width="5" style="642" customWidth="1"/>
    <col min="5102" max="5102" width="13" style="642" bestFit="1" customWidth="1"/>
    <col min="5103" max="5103" width="32.5703125" style="642" customWidth="1"/>
    <col min="5104" max="5104" width="38.5703125" style="642" customWidth="1"/>
    <col min="5105" max="5109" width="0" style="642" hidden="1" customWidth="1"/>
    <col min="5110" max="5111" width="18" style="642" customWidth="1"/>
    <col min="5112" max="5112" width="22" style="642" customWidth="1"/>
    <col min="5113" max="5113" width="19.5703125" style="642" customWidth="1"/>
    <col min="5114" max="5114" width="15.28515625" style="642" customWidth="1"/>
    <col min="5115" max="5115" width="14.140625" style="642" customWidth="1"/>
    <col min="5116" max="5116" width="17.85546875" style="642" customWidth="1"/>
    <col min="5117" max="5117" width="14.85546875" style="642" customWidth="1"/>
    <col min="5118" max="5118" width="15.42578125" style="642" customWidth="1"/>
    <col min="5119" max="5119" width="7" style="642" customWidth="1"/>
    <col min="5120" max="5120" width="6.5703125" style="642" customWidth="1"/>
    <col min="5121" max="5121" width="10.28515625" style="642" customWidth="1"/>
    <col min="5122" max="5122" width="9.5703125" style="642" customWidth="1"/>
    <col min="5123" max="5123" width="10.140625" style="642" customWidth="1"/>
    <col min="5124" max="5124" width="12.28515625" style="642" customWidth="1"/>
    <col min="5125" max="5125" width="10.28515625" style="642" customWidth="1"/>
    <col min="5126" max="5126" width="14.85546875" style="642" customWidth="1"/>
    <col min="5127" max="5127" width="6.140625" style="642" customWidth="1"/>
    <col min="5128" max="5128" width="17.28515625" style="642" customWidth="1"/>
    <col min="5129" max="5129" width="14.140625" style="642" customWidth="1"/>
    <col min="5130" max="5130" width="24.5703125" style="642" customWidth="1"/>
    <col min="5131" max="5132" width="8" style="642" customWidth="1"/>
    <col min="5133" max="5138" width="6.7109375" style="642" bestFit="1" customWidth="1"/>
    <col min="5139" max="5139" width="21.5703125" style="642" customWidth="1"/>
    <col min="5140" max="5150" width="11.7109375" style="642" customWidth="1"/>
    <col min="5151" max="5356" width="11.7109375" style="642"/>
    <col min="5357" max="5357" width="5" style="642" customWidth="1"/>
    <col min="5358" max="5358" width="13" style="642" bestFit="1" customWidth="1"/>
    <col min="5359" max="5359" width="32.5703125" style="642" customWidth="1"/>
    <col min="5360" max="5360" width="38.5703125" style="642" customWidth="1"/>
    <col min="5361" max="5365" width="0" style="642" hidden="1" customWidth="1"/>
    <col min="5366" max="5367" width="18" style="642" customWidth="1"/>
    <col min="5368" max="5368" width="22" style="642" customWidth="1"/>
    <col min="5369" max="5369" width="19.5703125" style="642" customWidth="1"/>
    <col min="5370" max="5370" width="15.28515625" style="642" customWidth="1"/>
    <col min="5371" max="5371" width="14.140625" style="642" customWidth="1"/>
    <col min="5372" max="5372" width="17.85546875" style="642" customWidth="1"/>
    <col min="5373" max="5373" width="14.85546875" style="642" customWidth="1"/>
    <col min="5374" max="5374" width="15.42578125" style="642" customWidth="1"/>
    <col min="5375" max="5375" width="7" style="642" customWidth="1"/>
    <col min="5376" max="5376" width="6.5703125" style="642" customWidth="1"/>
    <col min="5377" max="5377" width="10.28515625" style="642" customWidth="1"/>
    <col min="5378" max="5378" width="9.5703125" style="642" customWidth="1"/>
    <col min="5379" max="5379" width="10.140625" style="642" customWidth="1"/>
    <col min="5380" max="5380" width="12.28515625" style="642" customWidth="1"/>
    <col min="5381" max="5381" width="10.28515625" style="642" customWidth="1"/>
    <col min="5382" max="5382" width="14.85546875" style="642" customWidth="1"/>
    <col min="5383" max="5383" width="6.140625" style="642" customWidth="1"/>
    <col min="5384" max="5384" width="17.28515625" style="642" customWidth="1"/>
    <col min="5385" max="5385" width="14.140625" style="642" customWidth="1"/>
    <col min="5386" max="5386" width="24.5703125" style="642" customWidth="1"/>
    <col min="5387" max="5388" width="8" style="642" customWidth="1"/>
    <col min="5389" max="5394" width="6.7109375" style="642" bestFit="1" customWidth="1"/>
    <col min="5395" max="5395" width="21.5703125" style="642" customWidth="1"/>
    <col min="5396" max="5406" width="11.7109375" style="642" customWidth="1"/>
    <col min="5407" max="5612" width="11.7109375" style="642"/>
    <col min="5613" max="5613" width="5" style="642" customWidth="1"/>
    <col min="5614" max="5614" width="13" style="642" bestFit="1" customWidth="1"/>
    <col min="5615" max="5615" width="32.5703125" style="642" customWidth="1"/>
    <col min="5616" max="5616" width="38.5703125" style="642" customWidth="1"/>
    <col min="5617" max="5621" width="0" style="642" hidden="1" customWidth="1"/>
    <col min="5622" max="5623" width="18" style="642" customWidth="1"/>
    <col min="5624" max="5624" width="22" style="642" customWidth="1"/>
    <col min="5625" max="5625" width="19.5703125" style="642" customWidth="1"/>
    <col min="5626" max="5626" width="15.28515625" style="642" customWidth="1"/>
    <col min="5627" max="5627" width="14.140625" style="642" customWidth="1"/>
    <col min="5628" max="5628" width="17.85546875" style="642" customWidth="1"/>
    <col min="5629" max="5629" width="14.85546875" style="642" customWidth="1"/>
    <col min="5630" max="5630" width="15.42578125" style="642" customWidth="1"/>
    <col min="5631" max="5631" width="7" style="642" customWidth="1"/>
    <col min="5632" max="5632" width="6.5703125" style="642" customWidth="1"/>
    <col min="5633" max="5633" width="10.28515625" style="642" customWidth="1"/>
    <col min="5634" max="5634" width="9.5703125" style="642" customWidth="1"/>
    <col min="5635" max="5635" width="10.140625" style="642" customWidth="1"/>
    <col min="5636" max="5636" width="12.28515625" style="642" customWidth="1"/>
    <col min="5637" max="5637" width="10.28515625" style="642" customWidth="1"/>
    <col min="5638" max="5638" width="14.85546875" style="642" customWidth="1"/>
    <col min="5639" max="5639" width="6.140625" style="642" customWidth="1"/>
    <col min="5640" max="5640" width="17.28515625" style="642" customWidth="1"/>
    <col min="5641" max="5641" width="14.140625" style="642" customWidth="1"/>
    <col min="5642" max="5642" width="24.5703125" style="642" customWidth="1"/>
    <col min="5643" max="5644" width="8" style="642" customWidth="1"/>
    <col min="5645" max="5650" width="6.7109375" style="642" bestFit="1" customWidth="1"/>
    <col min="5651" max="5651" width="21.5703125" style="642" customWidth="1"/>
    <col min="5652" max="5662" width="11.7109375" style="642" customWidth="1"/>
    <col min="5663" max="5868" width="11.7109375" style="642"/>
    <col min="5869" max="5869" width="5" style="642" customWidth="1"/>
    <col min="5870" max="5870" width="13" style="642" bestFit="1" customWidth="1"/>
    <col min="5871" max="5871" width="32.5703125" style="642" customWidth="1"/>
    <col min="5872" max="5872" width="38.5703125" style="642" customWidth="1"/>
    <col min="5873" max="5877" width="0" style="642" hidden="1" customWidth="1"/>
    <col min="5878" max="5879" width="18" style="642" customWidth="1"/>
    <col min="5880" max="5880" width="22" style="642" customWidth="1"/>
    <col min="5881" max="5881" width="19.5703125" style="642" customWidth="1"/>
    <col min="5882" max="5882" width="15.28515625" style="642" customWidth="1"/>
    <col min="5883" max="5883" width="14.140625" style="642" customWidth="1"/>
    <col min="5884" max="5884" width="17.85546875" style="642" customWidth="1"/>
    <col min="5885" max="5885" width="14.85546875" style="642" customWidth="1"/>
    <col min="5886" max="5886" width="15.42578125" style="642" customWidth="1"/>
    <col min="5887" max="5887" width="7" style="642" customWidth="1"/>
    <col min="5888" max="5888" width="6.5703125" style="642" customWidth="1"/>
    <col min="5889" max="5889" width="10.28515625" style="642" customWidth="1"/>
    <col min="5890" max="5890" width="9.5703125" style="642" customWidth="1"/>
    <col min="5891" max="5891" width="10.140625" style="642" customWidth="1"/>
    <col min="5892" max="5892" width="12.28515625" style="642" customWidth="1"/>
    <col min="5893" max="5893" width="10.28515625" style="642" customWidth="1"/>
    <col min="5894" max="5894" width="14.85546875" style="642" customWidth="1"/>
    <col min="5895" max="5895" width="6.140625" style="642" customWidth="1"/>
    <col min="5896" max="5896" width="17.28515625" style="642" customWidth="1"/>
    <col min="5897" max="5897" width="14.140625" style="642" customWidth="1"/>
    <col min="5898" max="5898" width="24.5703125" style="642" customWidth="1"/>
    <col min="5899" max="5900" width="8" style="642" customWidth="1"/>
    <col min="5901" max="5906" width="6.7109375" style="642" bestFit="1" customWidth="1"/>
    <col min="5907" max="5907" width="21.5703125" style="642" customWidth="1"/>
    <col min="5908" max="5918" width="11.7109375" style="642" customWidth="1"/>
    <col min="5919" max="6124" width="11.7109375" style="642"/>
    <col min="6125" max="6125" width="5" style="642" customWidth="1"/>
    <col min="6126" max="6126" width="13" style="642" bestFit="1" customWidth="1"/>
    <col min="6127" max="6127" width="32.5703125" style="642" customWidth="1"/>
    <col min="6128" max="6128" width="38.5703125" style="642" customWidth="1"/>
    <col min="6129" max="6133" width="0" style="642" hidden="1" customWidth="1"/>
    <col min="6134" max="6135" width="18" style="642" customWidth="1"/>
    <col min="6136" max="6136" width="22" style="642" customWidth="1"/>
    <col min="6137" max="6137" width="19.5703125" style="642" customWidth="1"/>
    <col min="6138" max="6138" width="15.28515625" style="642" customWidth="1"/>
    <col min="6139" max="6139" width="14.140625" style="642" customWidth="1"/>
    <col min="6140" max="6140" width="17.85546875" style="642" customWidth="1"/>
    <col min="6141" max="6141" width="14.85546875" style="642" customWidth="1"/>
    <col min="6142" max="6142" width="15.42578125" style="642" customWidth="1"/>
    <col min="6143" max="6143" width="7" style="642" customWidth="1"/>
    <col min="6144" max="6144" width="6.5703125" style="642" customWidth="1"/>
    <col min="6145" max="6145" width="10.28515625" style="642" customWidth="1"/>
    <col min="6146" max="6146" width="9.5703125" style="642" customWidth="1"/>
    <col min="6147" max="6147" width="10.140625" style="642" customWidth="1"/>
    <col min="6148" max="6148" width="12.28515625" style="642" customWidth="1"/>
    <col min="6149" max="6149" width="10.28515625" style="642" customWidth="1"/>
    <col min="6150" max="6150" width="14.85546875" style="642" customWidth="1"/>
    <col min="6151" max="6151" width="6.140625" style="642" customWidth="1"/>
    <col min="6152" max="6152" width="17.28515625" style="642" customWidth="1"/>
    <col min="6153" max="6153" width="14.140625" style="642" customWidth="1"/>
    <col min="6154" max="6154" width="24.5703125" style="642" customWidth="1"/>
    <col min="6155" max="6156" width="8" style="642" customWidth="1"/>
    <col min="6157" max="6162" width="6.7109375" style="642" bestFit="1" customWidth="1"/>
    <col min="6163" max="6163" width="21.5703125" style="642" customWidth="1"/>
    <col min="6164" max="6174" width="11.7109375" style="642" customWidth="1"/>
    <col min="6175" max="6380" width="11.7109375" style="642"/>
    <col min="6381" max="6381" width="5" style="642" customWidth="1"/>
    <col min="6382" max="6382" width="13" style="642" bestFit="1" customWidth="1"/>
    <col min="6383" max="6383" width="32.5703125" style="642" customWidth="1"/>
    <col min="6384" max="6384" width="38.5703125" style="642" customWidth="1"/>
    <col min="6385" max="6389" width="0" style="642" hidden="1" customWidth="1"/>
    <col min="6390" max="6391" width="18" style="642" customWidth="1"/>
    <col min="6392" max="6392" width="22" style="642" customWidth="1"/>
    <col min="6393" max="6393" width="19.5703125" style="642" customWidth="1"/>
    <col min="6394" max="6394" width="15.28515625" style="642" customWidth="1"/>
    <col min="6395" max="6395" width="14.140625" style="642" customWidth="1"/>
    <col min="6396" max="6396" width="17.85546875" style="642" customWidth="1"/>
    <col min="6397" max="6397" width="14.85546875" style="642" customWidth="1"/>
    <col min="6398" max="6398" width="15.42578125" style="642" customWidth="1"/>
    <col min="6399" max="6399" width="7" style="642" customWidth="1"/>
    <col min="6400" max="6400" width="6.5703125" style="642" customWidth="1"/>
    <col min="6401" max="6401" width="10.28515625" style="642" customWidth="1"/>
    <col min="6402" max="6402" width="9.5703125" style="642" customWidth="1"/>
    <col min="6403" max="6403" width="10.140625" style="642" customWidth="1"/>
    <col min="6404" max="6404" width="12.28515625" style="642" customWidth="1"/>
    <col min="6405" max="6405" width="10.28515625" style="642" customWidth="1"/>
    <col min="6406" max="6406" width="14.85546875" style="642" customWidth="1"/>
    <col min="6407" max="6407" width="6.140625" style="642" customWidth="1"/>
    <col min="6408" max="6408" width="17.28515625" style="642" customWidth="1"/>
    <col min="6409" max="6409" width="14.140625" style="642" customWidth="1"/>
    <col min="6410" max="6410" width="24.5703125" style="642" customWidth="1"/>
    <col min="6411" max="6412" width="8" style="642" customWidth="1"/>
    <col min="6413" max="6418" width="6.7109375" style="642" bestFit="1" customWidth="1"/>
    <col min="6419" max="6419" width="21.5703125" style="642" customWidth="1"/>
    <col min="6420" max="6430" width="11.7109375" style="642" customWidth="1"/>
    <col min="6431" max="6636" width="11.7109375" style="642"/>
    <col min="6637" max="6637" width="5" style="642" customWidth="1"/>
    <col min="6638" max="6638" width="13" style="642" bestFit="1" customWidth="1"/>
    <col min="6639" max="6639" width="32.5703125" style="642" customWidth="1"/>
    <col min="6640" max="6640" width="38.5703125" style="642" customWidth="1"/>
    <col min="6641" max="6645" width="0" style="642" hidden="1" customWidth="1"/>
    <col min="6646" max="6647" width="18" style="642" customWidth="1"/>
    <col min="6648" max="6648" width="22" style="642" customWidth="1"/>
    <col min="6649" max="6649" width="19.5703125" style="642" customWidth="1"/>
    <col min="6650" max="6650" width="15.28515625" style="642" customWidth="1"/>
    <col min="6651" max="6651" width="14.140625" style="642" customWidth="1"/>
    <col min="6652" max="6652" width="17.85546875" style="642" customWidth="1"/>
    <col min="6653" max="6653" width="14.85546875" style="642" customWidth="1"/>
    <col min="6654" max="6654" width="15.42578125" style="642" customWidth="1"/>
    <col min="6655" max="6655" width="7" style="642" customWidth="1"/>
    <col min="6656" max="6656" width="6.5703125" style="642" customWidth="1"/>
    <col min="6657" max="6657" width="10.28515625" style="642" customWidth="1"/>
    <col min="6658" max="6658" width="9.5703125" style="642" customWidth="1"/>
    <col min="6659" max="6659" width="10.140625" style="642" customWidth="1"/>
    <col min="6660" max="6660" width="12.28515625" style="642" customWidth="1"/>
    <col min="6661" max="6661" width="10.28515625" style="642" customWidth="1"/>
    <col min="6662" max="6662" width="14.85546875" style="642" customWidth="1"/>
    <col min="6663" max="6663" width="6.140625" style="642" customWidth="1"/>
    <col min="6664" max="6664" width="17.28515625" style="642" customWidth="1"/>
    <col min="6665" max="6665" width="14.140625" style="642" customWidth="1"/>
    <col min="6666" max="6666" width="24.5703125" style="642" customWidth="1"/>
    <col min="6667" max="6668" width="8" style="642" customWidth="1"/>
    <col min="6669" max="6674" width="6.7109375" style="642" bestFit="1" customWidth="1"/>
    <col min="6675" max="6675" width="21.5703125" style="642" customWidth="1"/>
    <col min="6676" max="6686" width="11.7109375" style="642" customWidth="1"/>
    <col min="6687" max="6892" width="11.7109375" style="642"/>
    <col min="6893" max="6893" width="5" style="642" customWidth="1"/>
    <col min="6894" max="6894" width="13" style="642" bestFit="1" customWidth="1"/>
    <col min="6895" max="6895" width="32.5703125" style="642" customWidth="1"/>
    <col min="6896" max="6896" width="38.5703125" style="642" customWidth="1"/>
    <col min="6897" max="6901" width="0" style="642" hidden="1" customWidth="1"/>
    <col min="6902" max="6903" width="18" style="642" customWidth="1"/>
    <col min="6904" max="6904" width="22" style="642" customWidth="1"/>
    <col min="6905" max="6905" width="19.5703125" style="642" customWidth="1"/>
    <col min="6906" max="6906" width="15.28515625" style="642" customWidth="1"/>
    <col min="6907" max="6907" width="14.140625" style="642" customWidth="1"/>
    <col min="6908" max="6908" width="17.85546875" style="642" customWidth="1"/>
    <col min="6909" max="6909" width="14.85546875" style="642" customWidth="1"/>
    <col min="6910" max="6910" width="15.42578125" style="642" customWidth="1"/>
    <col min="6911" max="6911" width="7" style="642" customWidth="1"/>
    <col min="6912" max="6912" width="6.5703125" style="642" customWidth="1"/>
    <col min="6913" max="6913" width="10.28515625" style="642" customWidth="1"/>
    <col min="6914" max="6914" width="9.5703125" style="642" customWidth="1"/>
    <col min="6915" max="6915" width="10.140625" style="642" customWidth="1"/>
    <col min="6916" max="6916" width="12.28515625" style="642" customWidth="1"/>
    <col min="6917" max="6917" width="10.28515625" style="642" customWidth="1"/>
    <col min="6918" max="6918" width="14.85546875" style="642" customWidth="1"/>
    <col min="6919" max="6919" width="6.140625" style="642" customWidth="1"/>
    <col min="6920" max="6920" width="17.28515625" style="642" customWidth="1"/>
    <col min="6921" max="6921" width="14.140625" style="642" customWidth="1"/>
    <col min="6922" max="6922" width="24.5703125" style="642" customWidth="1"/>
    <col min="6923" max="6924" width="8" style="642" customWidth="1"/>
    <col min="6925" max="6930" width="6.7109375" style="642" bestFit="1" customWidth="1"/>
    <col min="6931" max="6931" width="21.5703125" style="642" customWidth="1"/>
    <col min="6932" max="6942" width="11.7109375" style="642" customWidth="1"/>
    <col min="6943" max="7148" width="11.7109375" style="642"/>
    <col min="7149" max="7149" width="5" style="642" customWidth="1"/>
    <col min="7150" max="7150" width="13" style="642" bestFit="1" customWidth="1"/>
    <col min="7151" max="7151" width="32.5703125" style="642" customWidth="1"/>
    <col min="7152" max="7152" width="38.5703125" style="642" customWidth="1"/>
    <col min="7153" max="7157" width="0" style="642" hidden="1" customWidth="1"/>
    <col min="7158" max="7159" width="18" style="642" customWidth="1"/>
    <col min="7160" max="7160" width="22" style="642" customWidth="1"/>
    <col min="7161" max="7161" width="19.5703125" style="642" customWidth="1"/>
    <col min="7162" max="7162" width="15.28515625" style="642" customWidth="1"/>
    <col min="7163" max="7163" width="14.140625" style="642" customWidth="1"/>
    <col min="7164" max="7164" width="17.85546875" style="642" customWidth="1"/>
    <col min="7165" max="7165" width="14.85546875" style="642" customWidth="1"/>
    <col min="7166" max="7166" width="15.42578125" style="642" customWidth="1"/>
    <col min="7167" max="7167" width="7" style="642" customWidth="1"/>
    <col min="7168" max="7168" width="6.5703125" style="642" customWidth="1"/>
    <col min="7169" max="7169" width="10.28515625" style="642" customWidth="1"/>
    <col min="7170" max="7170" width="9.5703125" style="642" customWidth="1"/>
    <col min="7171" max="7171" width="10.140625" style="642" customWidth="1"/>
    <col min="7172" max="7172" width="12.28515625" style="642" customWidth="1"/>
    <col min="7173" max="7173" width="10.28515625" style="642" customWidth="1"/>
    <col min="7174" max="7174" width="14.85546875" style="642" customWidth="1"/>
    <col min="7175" max="7175" width="6.140625" style="642" customWidth="1"/>
    <col min="7176" max="7176" width="17.28515625" style="642" customWidth="1"/>
    <col min="7177" max="7177" width="14.140625" style="642" customWidth="1"/>
    <col min="7178" max="7178" width="24.5703125" style="642" customWidth="1"/>
    <col min="7179" max="7180" width="8" style="642" customWidth="1"/>
    <col min="7181" max="7186" width="6.7109375" style="642" bestFit="1" customWidth="1"/>
    <col min="7187" max="7187" width="21.5703125" style="642" customWidth="1"/>
    <col min="7188" max="7198" width="11.7109375" style="642" customWidth="1"/>
    <col min="7199" max="7404" width="11.7109375" style="642"/>
    <col min="7405" max="7405" width="5" style="642" customWidth="1"/>
    <col min="7406" max="7406" width="13" style="642" bestFit="1" customWidth="1"/>
    <col min="7407" max="7407" width="32.5703125" style="642" customWidth="1"/>
    <col min="7408" max="7408" width="38.5703125" style="642" customWidth="1"/>
    <col min="7409" max="7413" width="0" style="642" hidden="1" customWidth="1"/>
    <col min="7414" max="7415" width="18" style="642" customWidth="1"/>
    <col min="7416" max="7416" width="22" style="642" customWidth="1"/>
    <col min="7417" max="7417" width="19.5703125" style="642" customWidth="1"/>
    <col min="7418" max="7418" width="15.28515625" style="642" customWidth="1"/>
    <col min="7419" max="7419" width="14.140625" style="642" customWidth="1"/>
    <col min="7420" max="7420" width="17.85546875" style="642" customWidth="1"/>
    <col min="7421" max="7421" width="14.85546875" style="642" customWidth="1"/>
    <col min="7422" max="7422" width="15.42578125" style="642" customWidth="1"/>
    <col min="7423" max="7423" width="7" style="642" customWidth="1"/>
    <col min="7424" max="7424" width="6.5703125" style="642" customWidth="1"/>
    <col min="7425" max="7425" width="10.28515625" style="642" customWidth="1"/>
    <col min="7426" max="7426" width="9.5703125" style="642" customWidth="1"/>
    <col min="7427" max="7427" width="10.140625" style="642" customWidth="1"/>
    <col min="7428" max="7428" width="12.28515625" style="642" customWidth="1"/>
    <col min="7429" max="7429" width="10.28515625" style="642" customWidth="1"/>
    <col min="7430" max="7430" width="14.85546875" style="642" customWidth="1"/>
    <col min="7431" max="7431" width="6.140625" style="642" customWidth="1"/>
    <col min="7432" max="7432" width="17.28515625" style="642" customWidth="1"/>
    <col min="7433" max="7433" width="14.140625" style="642" customWidth="1"/>
    <col min="7434" max="7434" width="24.5703125" style="642" customWidth="1"/>
    <col min="7435" max="7436" width="8" style="642" customWidth="1"/>
    <col min="7437" max="7442" width="6.7109375" style="642" bestFit="1" customWidth="1"/>
    <col min="7443" max="7443" width="21.5703125" style="642" customWidth="1"/>
    <col min="7444" max="7454" width="11.7109375" style="642" customWidth="1"/>
    <col min="7455" max="7660" width="11.7109375" style="642"/>
    <col min="7661" max="7661" width="5" style="642" customWidth="1"/>
    <col min="7662" max="7662" width="13" style="642" bestFit="1" customWidth="1"/>
    <col min="7663" max="7663" width="32.5703125" style="642" customWidth="1"/>
    <col min="7664" max="7664" width="38.5703125" style="642" customWidth="1"/>
    <col min="7665" max="7669" width="0" style="642" hidden="1" customWidth="1"/>
    <col min="7670" max="7671" width="18" style="642" customWidth="1"/>
    <col min="7672" max="7672" width="22" style="642" customWidth="1"/>
    <col min="7673" max="7673" width="19.5703125" style="642" customWidth="1"/>
    <col min="7674" max="7674" width="15.28515625" style="642" customWidth="1"/>
    <col min="7675" max="7675" width="14.140625" style="642" customWidth="1"/>
    <col min="7676" max="7676" width="17.85546875" style="642" customWidth="1"/>
    <col min="7677" max="7677" width="14.85546875" style="642" customWidth="1"/>
    <col min="7678" max="7678" width="15.42578125" style="642" customWidth="1"/>
    <col min="7679" max="7679" width="7" style="642" customWidth="1"/>
    <col min="7680" max="7680" width="6.5703125" style="642" customWidth="1"/>
    <col min="7681" max="7681" width="10.28515625" style="642" customWidth="1"/>
    <col min="7682" max="7682" width="9.5703125" style="642" customWidth="1"/>
    <col min="7683" max="7683" width="10.140625" style="642" customWidth="1"/>
    <col min="7684" max="7684" width="12.28515625" style="642" customWidth="1"/>
    <col min="7685" max="7685" width="10.28515625" style="642" customWidth="1"/>
    <col min="7686" max="7686" width="14.85546875" style="642" customWidth="1"/>
    <col min="7687" max="7687" width="6.140625" style="642" customWidth="1"/>
    <col min="7688" max="7688" width="17.28515625" style="642" customWidth="1"/>
    <col min="7689" max="7689" width="14.140625" style="642" customWidth="1"/>
    <col min="7690" max="7690" width="24.5703125" style="642" customWidth="1"/>
    <col min="7691" max="7692" width="8" style="642" customWidth="1"/>
    <col min="7693" max="7698" width="6.7109375" style="642" bestFit="1" customWidth="1"/>
    <col min="7699" max="7699" width="21.5703125" style="642" customWidth="1"/>
    <col min="7700" max="7710" width="11.7109375" style="642" customWidth="1"/>
    <col min="7711" max="7916" width="11.7109375" style="642"/>
    <col min="7917" max="7917" width="5" style="642" customWidth="1"/>
    <col min="7918" max="7918" width="13" style="642" bestFit="1" customWidth="1"/>
    <col min="7919" max="7919" width="32.5703125" style="642" customWidth="1"/>
    <col min="7920" max="7920" width="38.5703125" style="642" customWidth="1"/>
    <col min="7921" max="7925" width="0" style="642" hidden="1" customWidth="1"/>
    <col min="7926" max="7927" width="18" style="642" customWidth="1"/>
    <col min="7928" max="7928" width="22" style="642" customWidth="1"/>
    <col min="7929" max="7929" width="19.5703125" style="642" customWidth="1"/>
    <col min="7930" max="7930" width="15.28515625" style="642" customWidth="1"/>
    <col min="7931" max="7931" width="14.140625" style="642" customWidth="1"/>
    <col min="7932" max="7932" width="17.85546875" style="642" customWidth="1"/>
    <col min="7933" max="7933" width="14.85546875" style="642" customWidth="1"/>
    <col min="7934" max="7934" width="15.42578125" style="642" customWidth="1"/>
    <col min="7935" max="7935" width="7" style="642" customWidth="1"/>
    <col min="7936" max="7936" width="6.5703125" style="642" customWidth="1"/>
    <col min="7937" max="7937" width="10.28515625" style="642" customWidth="1"/>
    <col min="7938" max="7938" width="9.5703125" style="642" customWidth="1"/>
    <col min="7939" max="7939" width="10.140625" style="642" customWidth="1"/>
    <col min="7940" max="7940" width="12.28515625" style="642" customWidth="1"/>
    <col min="7941" max="7941" width="10.28515625" style="642" customWidth="1"/>
    <col min="7942" max="7942" width="14.85546875" style="642" customWidth="1"/>
    <col min="7943" max="7943" width="6.140625" style="642" customWidth="1"/>
    <col min="7944" max="7944" width="17.28515625" style="642" customWidth="1"/>
    <col min="7945" max="7945" width="14.140625" style="642" customWidth="1"/>
    <col min="7946" max="7946" width="24.5703125" style="642" customWidth="1"/>
    <col min="7947" max="7948" width="8" style="642" customWidth="1"/>
    <col min="7949" max="7954" width="6.7109375" style="642" bestFit="1" customWidth="1"/>
    <col min="7955" max="7955" width="21.5703125" style="642" customWidth="1"/>
    <col min="7956" max="7966" width="11.7109375" style="642" customWidth="1"/>
    <col min="7967" max="8172" width="11.7109375" style="642"/>
    <col min="8173" max="8173" width="5" style="642" customWidth="1"/>
    <col min="8174" max="8174" width="13" style="642" bestFit="1" customWidth="1"/>
    <col min="8175" max="8175" width="32.5703125" style="642" customWidth="1"/>
    <col min="8176" max="8176" width="38.5703125" style="642" customWidth="1"/>
    <col min="8177" max="8181" width="0" style="642" hidden="1" customWidth="1"/>
    <col min="8182" max="8183" width="18" style="642" customWidth="1"/>
    <col min="8184" max="8184" width="22" style="642" customWidth="1"/>
    <col min="8185" max="8185" width="19.5703125" style="642" customWidth="1"/>
    <col min="8186" max="8186" width="15.28515625" style="642" customWidth="1"/>
    <col min="8187" max="8187" width="14.140625" style="642" customWidth="1"/>
    <col min="8188" max="8188" width="17.85546875" style="642" customWidth="1"/>
    <col min="8189" max="8189" width="14.85546875" style="642" customWidth="1"/>
    <col min="8190" max="8190" width="15.42578125" style="642" customWidth="1"/>
    <col min="8191" max="8191" width="7" style="642" customWidth="1"/>
    <col min="8192" max="8192" width="6.5703125" style="642" customWidth="1"/>
    <col min="8193" max="8193" width="10.28515625" style="642" customWidth="1"/>
    <col min="8194" max="8194" width="9.5703125" style="642" customWidth="1"/>
    <col min="8195" max="8195" width="10.140625" style="642" customWidth="1"/>
    <col min="8196" max="8196" width="12.28515625" style="642" customWidth="1"/>
    <col min="8197" max="8197" width="10.28515625" style="642" customWidth="1"/>
    <col min="8198" max="8198" width="14.85546875" style="642" customWidth="1"/>
    <col min="8199" max="8199" width="6.140625" style="642" customWidth="1"/>
    <col min="8200" max="8200" width="17.28515625" style="642" customWidth="1"/>
    <col min="8201" max="8201" width="14.140625" style="642" customWidth="1"/>
    <col min="8202" max="8202" width="24.5703125" style="642" customWidth="1"/>
    <col min="8203" max="8204" width="8" style="642" customWidth="1"/>
    <col min="8205" max="8210" width="6.7109375" style="642" bestFit="1" customWidth="1"/>
    <col min="8211" max="8211" width="21.5703125" style="642" customWidth="1"/>
    <col min="8212" max="8222" width="11.7109375" style="642" customWidth="1"/>
    <col min="8223" max="8428" width="11.7109375" style="642"/>
    <col min="8429" max="8429" width="5" style="642" customWidth="1"/>
    <col min="8430" max="8430" width="13" style="642" bestFit="1" customWidth="1"/>
    <col min="8431" max="8431" width="32.5703125" style="642" customWidth="1"/>
    <col min="8432" max="8432" width="38.5703125" style="642" customWidth="1"/>
    <col min="8433" max="8437" width="0" style="642" hidden="1" customWidth="1"/>
    <col min="8438" max="8439" width="18" style="642" customWidth="1"/>
    <col min="8440" max="8440" width="22" style="642" customWidth="1"/>
    <col min="8441" max="8441" width="19.5703125" style="642" customWidth="1"/>
    <col min="8442" max="8442" width="15.28515625" style="642" customWidth="1"/>
    <col min="8443" max="8443" width="14.140625" style="642" customWidth="1"/>
    <col min="8444" max="8444" width="17.85546875" style="642" customWidth="1"/>
    <col min="8445" max="8445" width="14.85546875" style="642" customWidth="1"/>
    <col min="8446" max="8446" width="15.42578125" style="642" customWidth="1"/>
    <col min="8447" max="8447" width="7" style="642" customWidth="1"/>
    <col min="8448" max="8448" width="6.5703125" style="642" customWidth="1"/>
    <col min="8449" max="8449" width="10.28515625" style="642" customWidth="1"/>
    <col min="8450" max="8450" width="9.5703125" style="642" customWidth="1"/>
    <col min="8451" max="8451" width="10.140625" style="642" customWidth="1"/>
    <col min="8452" max="8452" width="12.28515625" style="642" customWidth="1"/>
    <col min="8453" max="8453" width="10.28515625" style="642" customWidth="1"/>
    <col min="8454" max="8454" width="14.85546875" style="642" customWidth="1"/>
    <col min="8455" max="8455" width="6.140625" style="642" customWidth="1"/>
    <col min="8456" max="8456" width="17.28515625" style="642" customWidth="1"/>
    <col min="8457" max="8457" width="14.140625" style="642" customWidth="1"/>
    <col min="8458" max="8458" width="24.5703125" style="642" customWidth="1"/>
    <col min="8459" max="8460" width="8" style="642" customWidth="1"/>
    <col min="8461" max="8466" width="6.7109375" style="642" bestFit="1" customWidth="1"/>
    <col min="8467" max="8467" width="21.5703125" style="642" customWidth="1"/>
    <col min="8468" max="8478" width="11.7109375" style="642" customWidth="1"/>
    <col min="8479" max="8684" width="11.7109375" style="642"/>
    <col min="8685" max="8685" width="5" style="642" customWidth="1"/>
    <col min="8686" max="8686" width="13" style="642" bestFit="1" customWidth="1"/>
    <col min="8687" max="8687" width="32.5703125" style="642" customWidth="1"/>
    <col min="8688" max="8688" width="38.5703125" style="642" customWidth="1"/>
    <col min="8689" max="8693" width="0" style="642" hidden="1" customWidth="1"/>
    <col min="8694" max="8695" width="18" style="642" customWidth="1"/>
    <col min="8696" max="8696" width="22" style="642" customWidth="1"/>
    <col min="8697" max="8697" width="19.5703125" style="642" customWidth="1"/>
    <col min="8698" max="8698" width="15.28515625" style="642" customWidth="1"/>
    <col min="8699" max="8699" width="14.140625" style="642" customWidth="1"/>
    <col min="8700" max="8700" width="17.85546875" style="642" customWidth="1"/>
    <col min="8701" max="8701" width="14.85546875" style="642" customWidth="1"/>
    <col min="8702" max="8702" width="15.42578125" style="642" customWidth="1"/>
    <col min="8703" max="8703" width="7" style="642" customWidth="1"/>
    <col min="8704" max="8704" width="6.5703125" style="642" customWidth="1"/>
    <col min="8705" max="8705" width="10.28515625" style="642" customWidth="1"/>
    <col min="8706" max="8706" width="9.5703125" style="642" customWidth="1"/>
    <col min="8707" max="8707" width="10.140625" style="642" customWidth="1"/>
    <col min="8708" max="8708" width="12.28515625" style="642" customWidth="1"/>
    <col min="8709" max="8709" width="10.28515625" style="642" customWidth="1"/>
    <col min="8710" max="8710" width="14.85546875" style="642" customWidth="1"/>
    <col min="8711" max="8711" width="6.140625" style="642" customWidth="1"/>
    <col min="8712" max="8712" width="17.28515625" style="642" customWidth="1"/>
    <col min="8713" max="8713" width="14.140625" style="642" customWidth="1"/>
    <col min="8714" max="8714" width="24.5703125" style="642" customWidth="1"/>
    <col min="8715" max="8716" width="8" style="642" customWidth="1"/>
    <col min="8717" max="8722" width="6.7109375" style="642" bestFit="1" customWidth="1"/>
    <col min="8723" max="8723" width="21.5703125" style="642" customWidth="1"/>
    <col min="8724" max="8734" width="11.7109375" style="642" customWidth="1"/>
    <col min="8735" max="8940" width="11.7109375" style="642"/>
    <col min="8941" max="8941" width="5" style="642" customWidth="1"/>
    <col min="8942" max="8942" width="13" style="642" bestFit="1" customWidth="1"/>
    <col min="8943" max="8943" width="32.5703125" style="642" customWidth="1"/>
    <col min="8944" max="8944" width="38.5703125" style="642" customWidth="1"/>
    <col min="8945" max="8949" width="0" style="642" hidden="1" customWidth="1"/>
    <col min="8950" max="8951" width="18" style="642" customWidth="1"/>
    <col min="8952" max="8952" width="22" style="642" customWidth="1"/>
    <col min="8953" max="8953" width="19.5703125" style="642" customWidth="1"/>
    <col min="8954" max="8954" width="15.28515625" style="642" customWidth="1"/>
    <col min="8955" max="8955" width="14.140625" style="642" customWidth="1"/>
    <col min="8956" max="8956" width="17.85546875" style="642" customWidth="1"/>
    <col min="8957" max="8957" width="14.85546875" style="642" customWidth="1"/>
    <col min="8958" max="8958" width="15.42578125" style="642" customWidth="1"/>
    <col min="8959" max="8959" width="7" style="642" customWidth="1"/>
    <col min="8960" max="8960" width="6.5703125" style="642" customWidth="1"/>
    <col min="8961" max="8961" width="10.28515625" style="642" customWidth="1"/>
    <col min="8962" max="8962" width="9.5703125" style="642" customWidth="1"/>
    <col min="8963" max="8963" width="10.140625" style="642" customWidth="1"/>
    <col min="8964" max="8964" width="12.28515625" style="642" customWidth="1"/>
    <col min="8965" max="8965" width="10.28515625" style="642" customWidth="1"/>
    <col min="8966" max="8966" width="14.85546875" style="642" customWidth="1"/>
    <col min="8967" max="8967" width="6.140625" style="642" customWidth="1"/>
    <col min="8968" max="8968" width="17.28515625" style="642" customWidth="1"/>
    <col min="8969" max="8969" width="14.140625" style="642" customWidth="1"/>
    <col min="8970" max="8970" width="24.5703125" style="642" customWidth="1"/>
    <col min="8971" max="8972" width="8" style="642" customWidth="1"/>
    <col min="8973" max="8978" width="6.7109375" style="642" bestFit="1" customWidth="1"/>
    <col min="8979" max="8979" width="21.5703125" style="642" customWidth="1"/>
    <col min="8980" max="8990" width="11.7109375" style="642" customWidth="1"/>
    <col min="8991" max="9196" width="11.7109375" style="642"/>
    <col min="9197" max="9197" width="5" style="642" customWidth="1"/>
    <col min="9198" max="9198" width="13" style="642" bestFit="1" customWidth="1"/>
    <col min="9199" max="9199" width="32.5703125" style="642" customWidth="1"/>
    <col min="9200" max="9200" width="38.5703125" style="642" customWidth="1"/>
    <col min="9201" max="9205" width="0" style="642" hidden="1" customWidth="1"/>
    <col min="9206" max="9207" width="18" style="642" customWidth="1"/>
    <col min="9208" max="9208" width="22" style="642" customWidth="1"/>
    <col min="9209" max="9209" width="19.5703125" style="642" customWidth="1"/>
    <col min="9210" max="9210" width="15.28515625" style="642" customWidth="1"/>
    <col min="9211" max="9211" width="14.140625" style="642" customWidth="1"/>
    <col min="9212" max="9212" width="17.85546875" style="642" customWidth="1"/>
    <col min="9213" max="9213" width="14.85546875" style="642" customWidth="1"/>
    <col min="9214" max="9214" width="15.42578125" style="642" customWidth="1"/>
    <col min="9215" max="9215" width="7" style="642" customWidth="1"/>
    <col min="9216" max="9216" width="6.5703125" style="642" customWidth="1"/>
    <col min="9217" max="9217" width="10.28515625" style="642" customWidth="1"/>
    <col min="9218" max="9218" width="9.5703125" style="642" customWidth="1"/>
    <col min="9219" max="9219" width="10.140625" style="642" customWidth="1"/>
    <col min="9220" max="9220" width="12.28515625" style="642" customWidth="1"/>
    <col min="9221" max="9221" width="10.28515625" style="642" customWidth="1"/>
    <col min="9222" max="9222" width="14.85546875" style="642" customWidth="1"/>
    <col min="9223" max="9223" width="6.140625" style="642" customWidth="1"/>
    <col min="9224" max="9224" width="17.28515625" style="642" customWidth="1"/>
    <col min="9225" max="9225" width="14.140625" style="642" customWidth="1"/>
    <col min="9226" max="9226" width="24.5703125" style="642" customWidth="1"/>
    <col min="9227" max="9228" width="8" style="642" customWidth="1"/>
    <col min="9229" max="9234" width="6.7109375" style="642" bestFit="1" customWidth="1"/>
    <col min="9235" max="9235" width="21.5703125" style="642" customWidth="1"/>
    <col min="9236" max="9246" width="11.7109375" style="642" customWidth="1"/>
    <col min="9247" max="9452" width="11.7109375" style="642"/>
    <col min="9453" max="9453" width="5" style="642" customWidth="1"/>
    <col min="9454" max="9454" width="13" style="642" bestFit="1" customWidth="1"/>
    <col min="9455" max="9455" width="32.5703125" style="642" customWidth="1"/>
    <col min="9456" max="9456" width="38.5703125" style="642" customWidth="1"/>
    <col min="9457" max="9461" width="0" style="642" hidden="1" customWidth="1"/>
    <col min="9462" max="9463" width="18" style="642" customWidth="1"/>
    <col min="9464" max="9464" width="22" style="642" customWidth="1"/>
    <col min="9465" max="9465" width="19.5703125" style="642" customWidth="1"/>
    <col min="9466" max="9466" width="15.28515625" style="642" customWidth="1"/>
    <col min="9467" max="9467" width="14.140625" style="642" customWidth="1"/>
    <col min="9468" max="9468" width="17.85546875" style="642" customWidth="1"/>
    <col min="9469" max="9469" width="14.85546875" style="642" customWidth="1"/>
    <col min="9470" max="9470" width="15.42578125" style="642" customWidth="1"/>
    <col min="9471" max="9471" width="7" style="642" customWidth="1"/>
    <col min="9472" max="9472" width="6.5703125" style="642" customWidth="1"/>
    <col min="9473" max="9473" width="10.28515625" style="642" customWidth="1"/>
    <col min="9474" max="9474" width="9.5703125" style="642" customWidth="1"/>
    <col min="9475" max="9475" width="10.140625" style="642" customWidth="1"/>
    <col min="9476" max="9476" width="12.28515625" style="642" customWidth="1"/>
    <col min="9477" max="9477" width="10.28515625" style="642" customWidth="1"/>
    <col min="9478" max="9478" width="14.85546875" style="642" customWidth="1"/>
    <col min="9479" max="9479" width="6.140625" style="642" customWidth="1"/>
    <col min="9480" max="9480" width="17.28515625" style="642" customWidth="1"/>
    <col min="9481" max="9481" width="14.140625" style="642" customWidth="1"/>
    <col min="9482" max="9482" width="24.5703125" style="642" customWidth="1"/>
    <col min="9483" max="9484" width="8" style="642" customWidth="1"/>
    <col min="9485" max="9490" width="6.7109375" style="642" bestFit="1" customWidth="1"/>
    <col min="9491" max="9491" width="21.5703125" style="642" customWidth="1"/>
    <col min="9492" max="9502" width="11.7109375" style="642" customWidth="1"/>
    <col min="9503" max="9708" width="11.7109375" style="642"/>
    <col min="9709" max="9709" width="5" style="642" customWidth="1"/>
    <col min="9710" max="9710" width="13" style="642" bestFit="1" customWidth="1"/>
    <col min="9711" max="9711" width="32.5703125" style="642" customWidth="1"/>
    <col min="9712" max="9712" width="38.5703125" style="642" customWidth="1"/>
    <col min="9713" max="9717" width="0" style="642" hidden="1" customWidth="1"/>
    <col min="9718" max="9719" width="18" style="642" customWidth="1"/>
    <col min="9720" max="9720" width="22" style="642" customWidth="1"/>
    <col min="9721" max="9721" width="19.5703125" style="642" customWidth="1"/>
    <col min="9722" max="9722" width="15.28515625" style="642" customWidth="1"/>
    <col min="9723" max="9723" width="14.140625" style="642" customWidth="1"/>
    <col min="9724" max="9724" width="17.85546875" style="642" customWidth="1"/>
    <col min="9725" max="9725" width="14.85546875" style="642" customWidth="1"/>
    <col min="9726" max="9726" width="15.42578125" style="642" customWidth="1"/>
    <col min="9727" max="9727" width="7" style="642" customWidth="1"/>
    <col min="9728" max="9728" width="6.5703125" style="642" customWidth="1"/>
    <col min="9729" max="9729" width="10.28515625" style="642" customWidth="1"/>
    <col min="9730" max="9730" width="9.5703125" style="642" customWidth="1"/>
    <col min="9731" max="9731" width="10.140625" style="642" customWidth="1"/>
    <col min="9732" max="9732" width="12.28515625" style="642" customWidth="1"/>
    <col min="9733" max="9733" width="10.28515625" style="642" customWidth="1"/>
    <col min="9734" max="9734" width="14.85546875" style="642" customWidth="1"/>
    <col min="9735" max="9735" width="6.140625" style="642" customWidth="1"/>
    <col min="9736" max="9736" width="17.28515625" style="642" customWidth="1"/>
    <col min="9737" max="9737" width="14.140625" style="642" customWidth="1"/>
    <col min="9738" max="9738" width="24.5703125" style="642" customWidth="1"/>
    <col min="9739" max="9740" width="8" style="642" customWidth="1"/>
    <col min="9741" max="9746" width="6.7109375" style="642" bestFit="1" customWidth="1"/>
    <col min="9747" max="9747" width="21.5703125" style="642" customWidth="1"/>
    <col min="9748" max="9758" width="11.7109375" style="642" customWidth="1"/>
    <col min="9759" max="9964" width="11.7109375" style="642"/>
    <col min="9965" max="9965" width="5" style="642" customWidth="1"/>
    <col min="9966" max="9966" width="13" style="642" bestFit="1" customWidth="1"/>
    <col min="9967" max="9967" width="32.5703125" style="642" customWidth="1"/>
    <col min="9968" max="9968" width="38.5703125" style="642" customWidth="1"/>
    <col min="9969" max="9973" width="0" style="642" hidden="1" customWidth="1"/>
    <col min="9974" max="9975" width="18" style="642" customWidth="1"/>
    <col min="9976" max="9976" width="22" style="642" customWidth="1"/>
    <col min="9977" max="9977" width="19.5703125" style="642" customWidth="1"/>
    <col min="9978" max="9978" width="15.28515625" style="642" customWidth="1"/>
    <col min="9979" max="9979" width="14.140625" style="642" customWidth="1"/>
    <col min="9980" max="9980" width="17.85546875" style="642" customWidth="1"/>
    <col min="9981" max="9981" width="14.85546875" style="642" customWidth="1"/>
    <col min="9982" max="9982" width="15.42578125" style="642" customWidth="1"/>
    <col min="9983" max="9983" width="7" style="642" customWidth="1"/>
    <col min="9984" max="9984" width="6.5703125" style="642" customWidth="1"/>
    <col min="9985" max="9985" width="10.28515625" style="642" customWidth="1"/>
    <col min="9986" max="9986" width="9.5703125" style="642" customWidth="1"/>
    <col min="9987" max="9987" width="10.140625" style="642" customWidth="1"/>
    <col min="9988" max="9988" width="12.28515625" style="642" customWidth="1"/>
    <col min="9989" max="9989" width="10.28515625" style="642" customWidth="1"/>
    <col min="9990" max="9990" width="14.85546875" style="642" customWidth="1"/>
    <col min="9991" max="9991" width="6.140625" style="642" customWidth="1"/>
    <col min="9992" max="9992" width="17.28515625" style="642" customWidth="1"/>
    <col min="9993" max="9993" width="14.140625" style="642" customWidth="1"/>
    <col min="9994" max="9994" width="24.5703125" style="642" customWidth="1"/>
    <col min="9995" max="9996" width="8" style="642" customWidth="1"/>
    <col min="9997" max="10002" width="6.7109375" style="642" bestFit="1" customWidth="1"/>
    <col min="10003" max="10003" width="21.5703125" style="642" customWidth="1"/>
    <col min="10004" max="10014" width="11.7109375" style="642" customWidth="1"/>
    <col min="10015" max="10220" width="11.7109375" style="642"/>
    <col min="10221" max="10221" width="5" style="642" customWidth="1"/>
    <col min="10222" max="10222" width="13" style="642" bestFit="1" customWidth="1"/>
    <col min="10223" max="10223" width="32.5703125" style="642" customWidth="1"/>
    <col min="10224" max="10224" width="38.5703125" style="642" customWidth="1"/>
    <col min="10225" max="10229" width="0" style="642" hidden="1" customWidth="1"/>
    <col min="10230" max="10231" width="18" style="642" customWidth="1"/>
    <col min="10232" max="10232" width="22" style="642" customWidth="1"/>
    <col min="10233" max="10233" width="19.5703125" style="642" customWidth="1"/>
    <col min="10234" max="10234" width="15.28515625" style="642" customWidth="1"/>
    <col min="10235" max="10235" width="14.140625" style="642" customWidth="1"/>
    <col min="10236" max="10236" width="17.85546875" style="642" customWidth="1"/>
    <col min="10237" max="10237" width="14.85546875" style="642" customWidth="1"/>
    <col min="10238" max="10238" width="15.42578125" style="642" customWidth="1"/>
    <col min="10239" max="10239" width="7" style="642" customWidth="1"/>
    <col min="10240" max="10240" width="6.5703125" style="642" customWidth="1"/>
    <col min="10241" max="10241" width="10.28515625" style="642" customWidth="1"/>
    <col min="10242" max="10242" width="9.5703125" style="642" customWidth="1"/>
    <col min="10243" max="10243" width="10.140625" style="642" customWidth="1"/>
    <col min="10244" max="10244" width="12.28515625" style="642" customWidth="1"/>
    <col min="10245" max="10245" width="10.28515625" style="642" customWidth="1"/>
    <col min="10246" max="10246" width="14.85546875" style="642" customWidth="1"/>
    <col min="10247" max="10247" width="6.140625" style="642" customWidth="1"/>
    <col min="10248" max="10248" width="17.28515625" style="642" customWidth="1"/>
    <col min="10249" max="10249" width="14.140625" style="642" customWidth="1"/>
    <col min="10250" max="10250" width="24.5703125" style="642" customWidth="1"/>
    <col min="10251" max="10252" width="8" style="642" customWidth="1"/>
    <col min="10253" max="10258" width="6.7109375" style="642" bestFit="1" customWidth="1"/>
    <col min="10259" max="10259" width="21.5703125" style="642" customWidth="1"/>
    <col min="10260" max="10270" width="11.7109375" style="642" customWidth="1"/>
    <col min="10271" max="10476" width="11.7109375" style="642"/>
    <col min="10477" max="10477" width="5" style="642" customWidth="1"/>
    <col min="10478" max="10478" width="13" style="642" bestFit="1" customWidth="1"/>
    <col min="10479" max="10479" width="32.5703125" style="642" customWidth="1"/>
    <col min="10480" max="10480" width="38.5703125" style="642" customWidth="1"/>
    <col min="10481" max="10485" width="0" style="642" hidden="1" customWidth="1"/>
    <col min="10486" max="10487" width="18" style="642" customWidth="1"/>
    <col min="10488" max="10488" width="22" style="642" customWidth="1"/>
    <col min="10489" max="10489" width="19.5703125" style="642" customWidth="1"/>
    <col min="10490" max="10490" width="15.28515625" style="642" customWidth="1"/>
    <col min="10491" max="10491" width="14.140625" style="642" customWidth="1"/>
    <col min="10492" max="10492" width="17.85546875" style="642" customWidth="1"/>
    <col min="10493" max="10493" width="14.85546875" style="642" customWidth="1"/>
    <col min="10494" max="10494" width="15.42578125" style="642" customWidth="1"/>
    <col min="10495" max="10495" width="7" style="642" customWidth="1"/>
    <col min="10496" max="10496" width="6.5703125" style="642" customWidth="1"/>
    <col min="10497" max="10497" width="10.28515625" style="642" customWidth="1"/>
    <col min="10498" max="10498" width="9.5703125" style="642" customWidth="1"/>
    <col min="10499" max="10499" width="10.140625" style="642" customWidth="1"/>
    <col min="10500" max="10500" width="12.28515625" style="642" customWidth="1"/>
    <col min="10501" max="10501" width="10.28515625" style="642" customWidth="1"/>
    <col min="10502" max="10502" width="14.85546875" style="642" customWidth="1"/>
    <col min="10503" max="10503" width="6.140625" style="642" customWidth="1"/>
    <col min="10504" max="10504" width="17.28515625" style="642" customWidth="1"/>
    <col min="10505" max="10505" width="14.140625" style="642" customWidth="1"/>
    <col min="10506" max="10506" width="24.5703125" style="642" customWidth="1"/>
    <col min="10507" max="10508" width="8" style="642" customWidth="1"/>
    <col min="10509" max="10514" width="6.7109375" style="642" bestFit="1" customWidth="1"/>
    <col min="10515" max="10515" width="21.5703125" style="642" customWidth="1"/>
    <col min="10516" max="10526" width="11.7109375" style="642" customWidth="1"/>
    <col min="10527" max="10732" width="11.7109375" style="642"/>
    <col min="10733" max="10733" width="5" style="642" customWidth="1"/>
    <col min="10734" max="10734" width="13" style="642" bestFit="1" customWidth="1"/>
    <col min="10735" max="10735" width="32.5703125" style="642" customWidth="1"/>
    <col min="10736" max="10736" width="38.5703125" style="642" customWidth="1"/>
    <col min="10737" max="10741" width="0" style="642" hidden="1" customWidth="1"/>
    <col min="10742" max="10743" width="18" style="642" customWidth="1"/>
    <col min="10744" max="10744" width="22" style="642" customWidth="1"/>
    <col min="10745" max="10745" width="19.5703125" style="642" customWidth="1"/>
    <col min="10746" max="10746" width="15.28515625" style="642" customWidth="1"/>
    <col min="10747" max="10747" width="14.140625" style="642" customWidth="1"/>
    <col min="10748" max="10748" width="17.85546875" style="642" customWidth="1"/>
    <col min="10749" max="10749" width="14.85546875" style="642" customWidth="1"/>
    <col min="10750" max="10750" width="15.42578125" style="642" customWidth="1"/>
    <col min="10751" max="10751" width="7" style="642" customWidth="1"/>
    <col min="10752" max="10752" width="6.5703125" style="642" customWidth="1"/>
    <col min="10753" max="10753" width="10.28515625" style="642" customWidth="1"/>
    <col min="10754" max="10754" width="9.5703125" style="642" customWidth="1"/>
    <col min="10755" max="10755" width="10.140625" style="642" customWidth="1"/>
    <col min="10756" max="10756" width="12.28515625" style="642" customWidth="1"/>
    <col min="10757" max="10757" width="10.28515625" style="642" customWidth="1"/>
    <col min="10758" max="10758" width="14.85546875" style="642" customWidth="1"/>
    <col min="10759" max="10759" width="6.140625" style="642" customWidth="1"/>
    <col min="10760" max="10760" width="17.28515625" style="642" customWidth="1"/>
    <col min="10761" max="10761" width="14.140625" style="642" customWidth="1"/>
    <col min="10762" max="10762" width="24.5703125" style="642" customWidth="1"/>
    <col min="10763" max="10764" width="8" style="642" customWidth="1"/>
    <col min="10765" max="10770" width="6.7109375" style="642" bestFit="1" customWidth="1"/>
    <col min="10771" max="10771" width="21.5703125" style="642" customWidth="1"/>
    <col min="10772" max="10782" width="11.7109375" style="642" customWidth="1"/>
    <col min="10783" max="10988" width="11.7109375" style="642"/>
    <col min="10989" max="10989" width="5" style="642" customWidth="1"/>
    <col min="10990" max="10990" width="13" style="642" bestFit="1" customWidth="1"/>
    <col min="10991" max="10991" width="32.5703125" style="642" customWidth="1"/>
    <col min="10992" max="10992" width="38.5703125" style="642" customWidth="1"/>
    <col min="10993" max="10997" width="0" style="642" hidden="1" customWidth="1"/>
    <col min="10998" max="10999" width="18" style="642" customWidth="1"/>
    <col min="11000" max="11000" width="22" style="642" customWidth="1"/>
    <col min="11001" max="11001" width="19.5703125" style="642" customWidth="1"/>
    <col min="11002" max="11002" width="15.28515625" style="642" customWidth="1"/>
    <col min="11003" max="11003" width="14.140625" style="642" customWidth="1"/>
    <col min="11004" max="11004" width="17.85546875" style="642" customWidth="1"/>
    <col min="11005" max="11005" width="14.85546875" style="642" customWidth="1"/>
    <col min="11006" max="11006" width="15.42578125" style="642" customWidth="1"/>
    <col min="11007" max="11007" width="7" style="642" customWidth="1"/>
    <col min="11008" max="11008" width="6.5703125" style="642" customWidth="1"/>
    <col min="11009" max="11009" width="10.28515625" style="642" customWidth="1"/>
    <col min="11010" max="11010" width="9.5703125" style="642" customWidth="1"/>
    <col min="11011" max="11011" width="10.140625" style="642" customWidth="1"/>
    <col min="11012" max="11012" width="12.28515625" style="642" customWidth="1"/>
    <col min="11013" max="11013" width="10.28515625" style="642" customWidth="1"/>
    <col min="11014" max="11014" width="14.85546875" style="642" customWidth="1"/>
    <col min="11015" max="11015" width="6.140625" style="642" customWidth="1"/>
    <col min="11016" max="11016" width="17.28515625" style="642" customWidth="1"/>
    <col min="11017" max="11017" width="14.140625" style="642" customWidth="1"/>
    <col min="11018" max="11018" width="24.5703125" style="642" customWidth="1"/>
    <col min="11019" max="11020" width="8" style="642" customWidth="1"/>
    <col min="11021" max="11026" width="6.7109375" style="642" bestFit="1" customWidth="1"/>
    <col min="11027" max="11027" width="21.5703125" style="642" customWidth="1"/>
    <col min="11028" max="11038" width="11.7109375" style="642" customWidth="1"/>
    <col min="11039" max="11244" width="11.7109375" style="642"/>
    <col min="11245" max="11245" width="5" style="642" customWidth="1"/>
    <col min="11246" max="11246" width="13" style="642" bestFit="1" customWidth="1"/>
    <col min="11247" max="11247" width="32.5703125" style="642" customWidth="1"/>
    <col min="11248" max="11248" width="38.5703125" style="642" customWidth="1"/>
    <col min="11249" max="11253" width="0" style="642" hidden="1" customWidth="1"/>
    <col min="11254" max="11255" width="18" style="642" customWidth="1"/>
    <col min="11256" max="11256" width="22" style="642" customWidth="1"/>
    <col min="11257" max="11257" width="19.5703125" style="642" customWidth="1"/>
    <col min="11258" max="11258" width="15.28515625" style="642" customWidth="1"/>
    <col min="11259" max="11259" width="14.140625" style="642" customWidth="1"/>
    <col min="11260" max="11260" width="17.85546875" style="642" customWidth="1"/>
    <col min="11261" max="11261" width="14.85546875" style="642" customWidth="1"/>
    <col min="11262" max="11262" width="15.42578125" style="642" customWidth="1"/>
    <col min="11263" max="11263" width="7" style="642" customWidth="1"/>
    <col min="11264" max="11264" width="6.5703125" style="642" customWidth="1"/>
    <col min="11265" max="11265" width="10.28515625" style="642" customWidth="1"/>
    <col min="11266" max="11266" width="9.5703125" style="642" customWidth="1"/>
    <col min="11267" max="11267" width="10.140625" style="642" customWidth="1"/>
    <col min="11268" max="11268" width="12.28515625" style="642" customWidth="1"/>
    <col min="11269" max="11269" width="10.28515625" style="642" customWidth="1"/>
    <col min="11270" max="11270" width="14.85546875" style="642" customWidth="1"/>
    <col min="11271" max="11271" width="6.140625" style="642" customWidth="1"/>
    <col min="11272" max="11272" width="17.28515625" style="642" customWidth="1"/>
    <col min="11273" max="11273" width="14.140625" style="642" customWidth="1"/>
    <col min="11274" max="11274" width="24.5703125" style="642" customWidth="1"/>
    <col min="11275" max="11276" width="8" style="642" customWidth="1"/>
    <col min="11277" max="11282" width="6.7109375" style="642" bestFit="1" customWidth="1"/>
    <col min="11283" max="11283" width="21.5703125" style="642" customWidth="1"/>
    <col min="11284" max="11294" width="11.7109375" style="642" customWidth="1"/>
    <col min="11295" max="11500" width="11.7109375" style="642"/>
    <col min="11501" max="11501" width="5" style="642" customWidth="1"/>
    <col min="11502" max="11502" width="13" style="642" bestFit="1" customWidth="1"/>
    <col min="11503" max="11503" width="32.5703125" style="642" customWidth="1"/>
    <col min="11504" max="11504" width="38.5703125" style="642" customWidth="1"/>
    <col min="11505" max="11509" width="0" style="642" hidden="1" customWidth="1"/>
    <col min="11510" max="11511" width="18" style="642" customWidth="1"/>
    <col min="11512" max="11512" width="22" style="642" customWidth="1"/>
    <col min="11513" max="11513" width="19.5703125" style="642" customWidth="1"/>
    <col min="11514" max="11514" width="15.28515625" style="642" customWidth="1"/>
    <col min="11515" max="11515" width="14.140625" style="642" customWidth="1"/>
    <col min="11516" max="11516" width="17.85546875" style="642" customWidth="1"/>
    <col min="11517" max="11517" width="14.85546875" style="642" customWidth="1"/>
    <col min="11518" max="11518" width="15.42578125" style="642" customWidth="1"/>
    <col min="11519" max="11519" width="7" style="642" customWidth="1"/>
    <col min="11520" max="11520" width="6.5703125" style="642" customWidth="1"/>
    <col min="11521" max="11521" width="10.28515625" style="642" customWidth="1"/>
    <col min="11522" max="11522" width="9.5703125" style="642" customWidth="1"/>
    <col min="11523" max="11523" width="10.140625" style="642" customWidth="1"/>
    <col min="11524" max="11524" width="12.28515625" style="642" customWidth="1"/>
    <col min="11525" max="11525" width="10.28515625" style="642" customWidth="1"/>
    <col min="11526" max="11526" width="14.85546875" style="642" customWidth="1"/>
    <col min="11527" max="11527" width="6.140625" style="642" customWidth="1"/>
    <col min="11528" max="11528" width="17.28515625" style="642" customWidth="1"/>
    <col min="11529" max="11529" width="14.140625" style="642" customWidth="1"/>
    <col min="11530" max="11530" width="24.5703125" style="642" customWidth="1"/>
    <col min="11531" max="11532" width="8" style="642" customWidth="1"/>
    <col min="11533" max="11538" width="6.7109375" style="642" bestFit="1" customWidth="1"/>
    <col min="11539" max="11539" width="21.5703125" style="642" customWidth="1"/>
    <col min="11540" max="11550" width="11.7109375" style="642" customWidth="1"/>
    <col min="11551" max="11756" width="11.7109375" style="642"/>
    <col min="11757" max="11757" width="5" style="642" customWidth="1"/>
    <col min="11758" max="11758" width="13" style="642" bestFit="1" customWidth="1"/>
    <col min="11759" max="11759" width="32.5703125" style="642" customWidth="1"/>
    <col min="11760" max="11760" width="38.5703125" style="642" customWidth="1"/>
    <col min="11761" max="11765" width="0" style="642" hidden="1" customWidth="1"/>
    <col min="11766" max="11767" width="18" style="642" customWidth="1"/>
    <col min="11768" max="11768" width="22" style="642" customWidth="1"/>
    <col min="11769" max="11769" width="19.5703125" style="642" customWidth="1"/>
    <col min="11770" max="11770" width="15.28515625" style="642" customWidth="1"/>
    <col min="11771" max="11771" width="14.140625" style="642" customWidth="1"/>
    <col min="11772" max="11772" width="17.85546875" style="642" customWidth="1"/>
    <col min="11773" max="11773" width="14.85546875" style="642" customWidth="1"/>
    <col min="11774" max="11774" width="15.42578125" style="642" customWidth="1"/>
    <col min="11775" max="11775" width="7" style="642" customWidth="1"/>
    <col min="11776" max="11776" width="6.5703125" style="642" customWidth="1"/>
    <col min="11777" max="11777" width="10.28515625" style="642" customWidth="1"/>
    <col min="11778" max="11778" width="9.5703125" style="642" customWidth="1"/>
    <col min="11779" max="11779" width="10.140625" style="642" customWidth="1"/>
    <col min="11780" max="11780" width="12.28515625" style="642" customWidth="1"/>
    <col min="11781" max="11781" width="10.28515625" style="642" customWidth="1"/>
    <col min="11782" max="11782" width="14.85546875" style="642" customWidth="1"/>
    <col min="11783" max="11783" width="6.140625" style="642" customWidth="1"/>
    <col min="11784" max="11784" width="17.28515625" style="642" customWidth="1"/>
    <col min="11785" max="11785" width="14.140625" style="642" customWidth="1"/>
    <col min="11786" max="11786" width="24.5703125" style="642" customWidth="1"/>
    <col min="11787" max="11788" width="8" style="642" customWidth="1"/>
    <col min="11789" max="11794" width="6.7109375" style="642" bestFit="1" customWidth="1"/>
    <col min="11795" max="11795" width="21.5703125" style="642" customWidth="1"/>
    <col min="11796" max="11806" width="11.7109375" style="642" customWidth="1"/>
    <col min="11807" max="12012" width="11.7109375" style="642"/>
    <col min="12013" max="12013" width="5" style="642" customWidth="1"/>
    <col min="12014" max="12014" width="13" style="642" bestFit="1" customWidth="1"/>
    <col min="12015" max="12015" width="32.5703125" style="642" customWidth="1"/>
    <col min="12016" max="12016" width="38.5703125" style="642" customWidth="1"/>
    <col min="12017" max="12021" width="0" style="642" hidden="1" customWidth="1"/>
    <col min="12022" max="12023" width="18" style="642" customWidth="1"/>
    <col min="12024" max="12024" width="22" style="642" customWidth="1"/>
    <col min="12025" max="12025" width="19.5703125" style="642" customWidth="1"/>
    <col min="12026" max="12026" width="15.28515625" style="642" customWidth="1"/>
    <col min="12027" max="12027" width="14.140625" style="642" customWidth="1"/>
    <col min="12028" max="12028" width="17.85546875" style="642" customWidth="1"/>
    <col min="12029" max="12029" width="14.85546875" style="642" customWidth="1"/>
    <col min="12030" max="12030" width="15.42578125" style="642" customWidth="1"/>
    <col min="12031" max="12031" width="7" style="642" customWidth="1"/>
    <col min="12032" max="12032" width="6.5703125" style="642" customWidth="1"/>
    <col min="12033" max="12033" width="10.28515625" style="642" customWidth="1"/>
    <col min="12034" max="12034" width="9.5703125" style="642" customWidth="1"/>
    <col min="12035" max="12035" width="10.140625" style="642" customWidth="1"/>
    <col min="12036" max="12036" width="12.28515625" style="642" customWidth="1"/>
    <col min="12037" max="12037" width="10.28515625" style="642" customWidth="1"/>
    <col min="12038" max="12038" width="14.85546875" style="642" customWidth="1"/>
    <col min="12039" max="12039" width="6.140625" style="642" customWidth="1"/>
    <col min="12040" max="12040" width="17.28515625" style="642" customWidth="1"/>
    <col min="12041" max="12041" width="14.140625" style="642" customWidth="1"/>
    <col min="12042" max="12042" width="24.5703125" style="642" customWidth="1"/>
    <col min="12043" max="12044" width="8" style="642" customWidth="1"/>
    <col min="12045" max="12050" width="6.7109375" style="642" bestFit="1" customWidth="1"/>
    <col min="12051" max="12051" width="21.5703125" style="642" customWidth="1"/>
    <col min="12052" max="12062" width="11.7109375" style="642" customWidth="1"/>
    <col min="12063" max="12268" width="11.7109375" style="642"/>
    <col min="12269" max="12269" width="5" style="642" customWidth="1"/>
    <col min="12270" max="12270" width="13" style="642" bestFit="1" customWidth="1"/>
    <col min="12271" max="12271" width="32.5703125" style="642" customWidth="1"/>
    <col min="12272" max="12272" width="38.5703125" style="642" customWidth="1"/>
    <col min="12273" max="12277" width="0" style="642" hidden="1" customWidth="1"/>
    <col min="12278" max="12279" width="18" style="642" customWidth="1"/>
    <col min="12280" max="12280" width="22" style="642" customWidth="1"/>
    <col min="12281" max="12281" width="19.5703125" style="642" customWidth="1"/>
    <col min="12282" max="12282" width="15.28515625" style="642" customWidth="1"/>
    <col min="12283" max="12283" width="14.140625" style="642" customWidth="1"/>
    <col min="12284" max="12284" width="17.85546875" style="642" customWidth="1"/>
    <col min="12285" max="12285" width="14.85546875" style="642" customWidth="1"/>
    <col min="12286" max="12286" width="15.42578125" style="642" customWidth="1"/>
    <col min="12287" max="12287" width="7" style="642" customWidth="1"/>
    <col min="12288" max="12288" width="6.5703125" style="642" customWidth="1"/>
    <col min="12289" max="12289" width="10.28515625" style="642" customWidth="1"/>
    <col min="12290" max="12290" width="9.5703125" style="642" customWidth="1"/>
    <col min="12291" max="12291" width="10.140625" style="642" customWidth="1"/>
    <col min="12292" max="12292" width="12.28515625" style="642" customWidth="1"/>
    <col min="12293" max="12293" width="10.28515625" style="642" customWidth="1"/>
    <col min="12294" max="12294" width="14.85546875" style="642" customWidth="1"/>
    <col min="12295" max="12295" width="6.140625" style="642" customWidth="1"/>
    <col min="12296" max="12296" width="17.28515625" style="642" customWidth="1"/>
    <col min="12297" max="12297" width="14.140625" style="642" customWidth="1"/>
    <col min="12298" max="12298" width="24.5703125" style="642" customWidth="1"/>
    <col min="12299" max="12300" width="8" style="642" customWidth="1"/>
    <col min="12301" max="12306" width="6.7109375" style="642" bestFit="1" customWidth="1"/>
    <col min="12307" max="12307" width="21.5703125" style="642" customWidth="1"/>
    <col min="12308" max="12318" width="11.7109375" style="642" customWidth="1"/>
    <col min="12319" max="12524" width="11.7109375" style="642"/>
    <col min="12525" max="12525" width="5" style="642" customWidth="1"/>
    <col min="12526" max="12526" width="13" style="642" bestFit="1" customWidth="1"/>
    <col min="12527" max="12527" width="32.5703125" style="642" customWidth="1"/>
    <col min="12528" max="12528" width="38.5703125" style="642" customWidth="1"/>
    <col min="12529" max="12533" width="0" style="642" hidden="1" customWidth="1"/>
    <col min="12534" max="12535" width="18" style="642" customWidth="1"/>
    <col min="12536" max="12536" width="22" style="642" customWidth="1"/>
    <col min="12537" max="12537" width="19.5703125" style="642" customWidth="1"/>
    <col min="12538" max="12538" width="15.28515625" style="642" customWidth="1"/>
    <col min="12539" max="12539" width="14.140625" style="642" customWidth="1"/>
    <col min="12540" max="12540" width="17.85546875" style="642" customWidth="1"/>
    <col min="12541" max="12541" width="14.85546875" style="642" customWidth="1"/>
    <col min="12542" max="12542" width="15.42578125" style="642" customWidth="1"/>
    <col min="12543" max="12543" width="7" style="642" customWidth="1"/>
    <col min="12544" max="12544" width="6.5703125" style="642" customWidth="1"/>
    <col min="12545" max="12545" width="10.28515625" style="642" customWidth="1"/>
    <col min="12546" max="12546" width="9.5703125" style="642" customWidth="1"/>
    <col min="12547" max="12547" width="10.140625" style="642" customWidth="1"/>
    <col min="12548" max="12548" width="12.28515625" style="642" customWidth="1"/>
    <col min="12549" max="12549" width="10.28515625" style="642" customWidth="1"/>
    <col min="12550" max="12550" width="14.85546875" style="642" customWidth="1"/>
    <col min="12551" max="12551" width="6.140625" style="642" customWidth="1"/>
    <col min="12552" max="12552" width="17.28515625" style="642" customWidth="1"/>
    <col min="12553" max="12553" width="14.140625" style="642" customWidth="1"/>
    <col min="12554" max="12554" width="24.5703125" style="642" customWidth="1"/>
    <col min="12555" max="12556" width="8" style="642" customWidth="1"/>
    <col min="12557" max="12562" width="6.7109375" style="642" bestFit="1" customWidth="1"/>
    <col min="12563" max="12563" width="21.5703125" style="642" customWidth="1"/>
    <col min="12564" max="12574" width="11.7109375" style="642" customWidth="1"/>
    <col min="12575" max="12780" width="11.7109375" style="642"/>
    <col min="12781" max="12781" width="5" style="642" customWidth="1"/>
    <col min="12782" max="12782" width="13" style="642" bestFit="1" customWidth="1"/>
    <col min="12783" max="12783" width="32.5703125" style="642" customWidth="1"/>
    <col min="12784" max="12784" width="38.5703125" style="642" customWidth="1"/>
    <col min="12785" max="12789" width="0" style="642" hidden="1" customWidth="1"/>
    <col min="12790" max="12791" width="18" style="642" customWidth="1"/>
    <col min="12792" max="12792" width="22" style="642" customWidth="1"/>
    <col min="12793" max="12793" width="19.5703125" style="642" customWidth="1"/>
    <col min="12794" max="12794" width="15.28515625" style="642" customWidth="1"/>
    <col min="12795" max="12795" width="14.140625" style="642" customWidth="1"/>
    <col min="12796" max="12796" width="17.85546875" style="642" customWidth="1"/>
    <col min="12797" max="12797" width="14.85546875" style="642" customWidth="1"/>
    <col min="12798" max="12798" width="15.42578125" style="642" customWidth="1"/>
    <col min="12799" max="12799" width="7" style="642" customWidth="1"/>
    <col min="12800" max="12800" width="6.5703125" style="642" customWidth="1"/>
    <col min="12801" max="12801" width="10.28515625" style="642" customWidth="1"/>
    <col min="12802" max="12802" width="9.5703125" style="642" customWidth="1"/>
    <col min="12803" max="12803" width="10.140625" style="642" customWidth="1"/>
    <col min="12804" max="12804" width="12.28515625" style="642" customWidth="1"/>
    <col min="12805" max="12805" width="10.28515625" style="642" customWidth="1"/>
    <col min="12806" max="12806" width="14.85546875" style="642" customWidth="1"/>
    <col min="12807" max="12807" width="6.140625" style="642" customWidth="1"/>
    <col min="12808" max="12808" width="17.28515625" style="642" customWidth="1"/>
    <col min="12809" max="12809" width="14.140625" style="642" customWidth="1"/>
    <col min="12810" max="12810" width="24.5703125" style="642" customWidth="1"/>
    <col min="12811" max="12812" width="8" style="642" customWidth="1"/>
    <col min="12813" max="12818" width="6.7109375" style="642" bestFit="1" customWidth="1"/>
    <col min="12819" max="12819" width="21.5703125" style="642" customWidth="1"/>
    <col min="12820" max="12830" width="11.7109375" style="642" customWidth="1"/>
    <col min="12831" max="13036" width="11.7109375" style="642"/>
    <col min="13037" max="13037" width="5" style="642" customWidth="1"/>
    <col min="13038" max="13038" width="13" style="642" bestFit="1" customWidth="1"/>
    <col min="13039" max="13039" width="32.5703125" style="642" customWidth="1"/>
    <col min="13040" max="13040" width="38.5703125" style="642" customWidth="1"/>
    <col min="13041" max="13045" width="0" style="642" hidden="1" customWidth="1"/>
    <col min="13046" max="13047" width="18" style="642" customWidth="1"/>
    <col min="13048" max="13048" width="22" style="642" customWidth="1"/>
    <col min="13049" max="13049" width="19.5703125" style="642" customWidth="1"/>
    <col min="13050" max="13050" width="15.28515625" style="642" customWidth="1"/>
    <col min="13051" max="13051" width="14.140625" style="642" customWidth="1"/>
    <col min="13052" max="13052" width="17.85546875" style="642" customWidth="1"/>
    <col min="13053" max="13053" width="14.85546875" style="642" customWidth="1"/>
    <col min="13054" max="13054" width="15.42578125" style="642" customWidth="1"/>
    <col min="13055" max="13055" width="7" style="642" customWidth="1"/>
    <col min="13056" max="13056" width="6.5703125" style="642" customWidth="1"/>
    <col min="13057" max="13057" width="10.28515625" style="642" customWidth="1"/>
    <col min="13058" max="13058" width="9.5703125" style="642" customWidth="1"/>
    <col min="13059" max="13059" width="10.140625" style="642" customWidth="1"/>
    <col min="13060" max="13060" width="12.28515625" style="642" customWidth="1"/>
    <col min="13061" max="13061" width="10.28515625" style="642" customWidth="1"/>
    <col min="13062" max="13062" width="14.85546875" style="642" customWidth="1"/>
    <col min="13063" max="13063" width="6.140625" style="642" customWidth="1"/>
    <col min="13064" max="13064" width="17.28515625" style="642" customWidth="1"/>
    <col min="13065" max="13065" width="14.140625" style="642" customWidth="1"/>
    <col min="13066" max="13066" width="24.5703125" style="642" customWidth="1"/>
    <col min="13067" max="13068" width="8" style="642" customWidth="1"/>
    <col min="13069" max="13074" width="6.7109375" style="642" bestFit="1" customWidth="1"/>
    <col min="13075" max="13075" width="21.5703125" style="642" customWidth="1"/>
    <col min="13076" max="13086" width="11.7109375" style="642" customWidth="1"/>
    <col min="13087" max="13292" width="11.7109375" style="642"/>
    <col min="13293" max="13293" width="5" style="642" customWidth="1"/>
    <col min="13294" max="13294" width="13" style="642" bestFit="1" customWidth="1"/>
    <col min="13295" max="13295" width="32.5703125" style="642" customWidth="1"/>
    <col min="13296" max="13296" width="38.5703125" style="642" customWidth="1"/>
    <col min="13297" max="13301" width="0" style="642" hidden="1" customWidth="1"/>
    <col min="13302" max="13303" width="18" style="642" customWidth="1"/>
    <col min="13304" max="13304" width="22" style="642" customWidth="1"/>
    <col min="13305" max="13305" width="19.5703125" style="642" customWidth="1"/>
    <col min="13306" max="13306" width="15.28515625" style="642" customWidth="1"/>
    <col min="13307" max="13307" width="14.140625" style="642" customWidth="1"/>
    <col min="13308" max="13308" width="17.85546875" style="642" customWidth="1"/>
    <col min="13309" max="13309" width="14.85546875" style="642" customWidth="1"/>
    <col min="13310" max="13310" width="15.42578125" style="642" customWidth="1"/>
    <col min="13311" max="13311" width="7" style="642" customWidth="1"/>
    <col min="13312" max="13312" width="6.5703125" style="642" customWidth="1"/>
    <col min="13313" max="13313" width="10.28515625" style="642" customWidth="1"/>
    <col min="13314" max="13314" width="9.5703125" style="642" customWidth="1"/>
    <col min="13315" max="13315" width="10.140625" style="642" customWidth="1"/>
    <col min="13316" max="13316" width="12.28515625" style="642" customWidth="1"/>
    <col min="13317" max="13317" width="10.28515625" style="642" customWidth="1"/>
    <col min="13318" max="13318" width="14.85546875" style="642" customWidth="1"/>
    <col min="13319" max="13319" width="6.140625" style="642" customWidth="1"/>
    <col min="13320" max="13320" width="17.28515625" style="642" customWidth="1"/>
    <col min="13321" max="13321" width="14.140625" style="642" customWidth="1"/>
    <col min="13322" max="13322" width="24.5703125" style="642" customWidth="1"/>
    <col min="13323" max="13324" width="8" style="642" customWidth="1"/>
    <col min="13325" max="13330" width="6.7109375" style="642" bestFit="1" customWidth="1"/>
    <col min="13331" max="13331" width="21.5703125" style="642" customWidth="1"/>
    <col min="13332" max="13342" width="11.7109375" style="642" customWidth="1"/>
    <col min="13343" max="13548" width="11.7109375" style="642"/>
    <col min="13549" max="13549" width="5" style="642" customWidth="1"/>
    <col min="13550" max="13550" width="13" style="642" bestFit="1" customWidth="1"/>
    <col min="13551" max="13551" width="32.5703125" style="642" customWidth="1"/>
    <col min="13552" max="13552" width="38.5703125" style="642" customWidth="1"/>
    <col min="13553" max="13557" width="0" style="642" hidden="1" customWidth="1"/>
    <col min="13558" max="13559" width="18" style="642" customWidth="1"/>
    <col min="13560" max="13560" width="22" style="642" customWidth="1"/>
    <col min="13561" max="13561" width="19.5703125" style="642" customWidth="1"/>
    <col min="13562" max="13562" width="15.28515625" style="642" customWidth="1"/>
    <col min="13563" max="13563" width="14.140625" style="642" customWidth="1"/>
    <col min="13564" max="13564" width="17.85546875" style="642" customWidth="1"/>
    <col min="13565" max="13565" width="14.85546875" style="642" customWidth="1"/>
    <col min="13566" max="13566" width="15.42578125" style="642" customWidth="1"/>
    <col min="13567" max="13567" width="7" style="642" customWidth="1"/>
    <col min="13568" max="13568" width="6.5703125" style="642" customWidth="1"/>
    <col min="13569" max="13569" width="10.28515625" style="642" customWidth="1"/>
    <col min="13570" max="13570" width="9.5703125" style="642" customWidth="1"/>
    <col min="13571" max="13571" width="10.140625" style="642" customWidth="1"/>
    <col min="13572" max="13572" width="12.28515625" style="642" customWidth="1"/>
    <col min="13573" max="13573" width="10.28515625" style="642" customWidth="1"/>
    <col min="13574" max="13574" width="14.85546875" style="642" customWidth="1"/>
    <col min="13575" max="13575" width="6.140625" style="642" customWidth="1"/>
    <col min="13576" max="13576" width="17.28515625" style="642" customWidth="1"/>
    <col min="13577" max="13577" width="14.140625" style="642" customWidth="1"/>
    <col min="13578" max="13578" width="24.5703125" style="642" customWidth="1"/>
    <col min="13579" max="13580" width="8" style="642" customWidth="1"/>
    <col min="13581" max="13586" width="6.7109375" style="642" bestFit="1" customWidth="1"/>
    <col min="13587" max="13587" width="21.5703125" style="642" customWidth="1"/>
    <col min="13588" max="13598" width="11.7109375" style="642" customWidth="1"/>
    <col min="13599" max="13804" width="11.7109375" style="642"/>
    <col min="13805" max="13805" width="5" style="642" customWidth="1"/>
    <col min="13806" max="13806" width="13" style="642" bestFit="1" customWidth="1"/>
    <col min="13807" max="13807" width="32.5703125" style="642" customWidth="1"/>
    <col min="13808" max="13808" width="38.5703125" style="642" customWidth="1"/>
    <col min="13809" max="13813" width="0" style="642" hidden="1" customWidth="1"/>
    <col min="13814" max="13815" width="18" style="642" customWidth="1"/>
    <col min="13816" max="13816" width="22" style="642" customWidth="1"/>
    <col min="13817" max="13817" width="19.5703125" style="642" customWidth="1"/>
    <col min="13818" max="13818" width="15.28515625" style="642" customWidth="1"/>
    <col min="13819" max="13819" width="14.140625" style="642" customWidth="1"/>
    <col min="13820" max="13820" width="17.85546875" style="642" customWidth="1"/>
    <col min="13821" max="13821" width="14.85546875" style="642" customWidth="1"/>
    <col min="13822" max="13822" width="15.42578125" style="642" customWidth="1"/>
    <col min="13823" max="13823" width="7" style="642" customWidth="1"/>
    <col min="13824" max="13824" width="6.5703125" style="642" customWidth="1"/>
    <col min="13825" max="13825" width="10.28515625" style="642" customWidth="1"/>
    <col min="13826" max="13826" width="9.5703125" style="642" customWidth="1"/>
    <col min="13827" max="13827" width="10.140625" style="642" customWidth="1"/>
    <col min="13828" max="13828" width="12.28515625" style="642" customWidth="1"/>
    <col min="13829" max="13829" width="10.28515625" style="642" customWidth="1"/>
    <col min="13830" max="13830" width="14.85546875" style="642" customWidth="1"/>
    <col min="13831" max="13831" width="6.140625" style="642" customWidth="1"/>
    <col min="13832" max="13832" width="17.28515625" style="642" customWidth="1"/>
    <col min="13833" max="13833" width="14.140625" style="642" customWidth="1"/>
    <col min="13834" max="13834" width="24.5703125" style="642" customWidth="1"/>
    <col min="13835" max="13836" width="8" style="642" customWidth="1"/>
    <col min="13837" max="13842" width="6.7109375" style="642" bestFit="1" customWidth="1"/>
    <col min="13843" max="13843" width="21.5703125" style="642" customWidth="1"/>
    <col min="13844" max="13854" width="11.7109375" style="642" customWidth="1"/>
    <col min="13855" max="14060" width="11.7109375" style="642"/>
    <col min="14061" max="14061" width="5" style="642" customWidth="1"/>
    <col min="14062" max="14062" width="13" style="642" bestFit="1" customWidth="1"/>
    <col min="14063" max="14063" width="32.5703125" style="642" customWidth="1"/>
    <col min="14064" max="14064" width="38.5703125" style="642" customWidth="1"/>
    <col min="14065" max="14069" width="0" style="642" hidden="1" customWidth="1"/>
    <col min="14070" max="14071" width="18" style="642" customWidth="1"/>
    <col min="14072" max="14072" width="22" style="642" customWidth="1"/>
    <col min="14073" max="14073" width="19.5703125" style="642" customWidth="1"/>
    <col min="14074" max="14074" width="15.28515625" style="642" customWidth="1"/>
    <col min="14075" max="14075" width="14.140625" style="642" customWidth="1"/>
    <col min="14076" max="14076" width="17.85546875" style="642" customWidth="1"/>
    <col min="14077" max="14077" width="14.85546875" style="642" customWidth="1"/>
    <col min="14078" max="14078" width="15.42578125" style="642" customWidth="1"/>
    <col min="14079" max="14079" width="7" style="642" customWidth="1"/>
    <col min="14080" max="14080" width="6.5703125" style="642" customWidth="1"/>
    <col min="14081" max="14081" width="10.28515625" style="642" customWidth="1"/>
    <col min="14082" max="14082" width="9.5703125" style="642" customWidth="1"/>
    <col min="14083" max="14083" width="10.140625" style="642" customWidth="1"/>
    <col min="14084" max="14084" width="12.28515625" style="642" customWidth="1"/>
    <col min="14085" max="14085" width="10.28515625" style="642" customWidth="1"/>
    <col min="14086" max="14086" width="14.85546875" style="642" customWidth="1"/>
    <col min="14087" max="14087" width="6.140625" style="642" customWidth="1"/>
    <col min="14088" max="14088" width="17.28515625" style="642" customWidth="1"/>
    <col min="14089" max="14089" width="14.140625" style="642" customWidth="1"/>
    <col min="14090" max="14090" width="24.5703125" style="642" customWidth="1"/>
    <col min="14091" max="14092" width="8" style="642" customWidth="1"/>
    <col min="14093" max="14098" width="6.7109375" style="642" bestFit="1" customWidth="1"/>
    <col min="14099" max="14099" width="21.5703125" style="642" customWidth="1"/>
    <col min="14100" max="14110" width="11.7109375" style="642" customWidth="1"/>
    <col min="14111" max="14316" width="11.7109375" style="642"/>
    <col min="14317" max="14317" width="5" style="642" customWidth="1"/>
    <col min="14318" max="14318" width="13" style="642" bestFit="1" customWidth="1"/>
    <col min="14319" max="14319" width="32.5703125" style="642" customWidth="1"/>
    <col min="14320" max="14320" width="38.5703125" style="642" customWidth="1"/>
    <col min="14321" max="14325" width="0" style="642" hidden="1" customWidth="1"/>
    <col min="14326" max="14327" width="18" style="642" customWidth="1"/>
    <col min="14328" max="14328" width="22" style="642" customWidth="1"/>
    <col min="14329" max="14329" width="19.5703125" style="642" customWidth="1"/>
    <col min="14330" max="14330" width="15.28515625" style="642" customWidth="1"/>
    <col min="14331" max="14331" width="14.140625" style="642" customWidth="1"/>
    <col min="14332" max="14332" width="17.85546875" style="642" customWidth="1"/>
    <col min="14333" max="14333" width="14.85546875" style="642" customWidth="1"/>
    <col min="14334" max="14334" width="15.42578125" style="642" customWidth="1"/>
    <col min="14335" max="14335" width="7" style="642" customWidth="1"/>
    <col min="14336" max="14336" width="6.5703125" style="642" customWidth="1"/>
    <col min="14337" max="14337" width="10.28515625" style="642" customWidth="1"/>
    <col min="14338" max="14338" width="9.5703125" style="642" customWidth="1"/>
    <col min="14339" max="14339" width="10.140625" style="642" customWidth="1"/>
    <col min="14340" max="14340" width="12.28515625" style="642" customWidth="1"/>
    <col min="14341" max="14341" width="10.28515625" style="642" customWidth="1"/>
    <col min="14342" max="14342" width="14.85546875" style="642" customWidth="1"/>
    <col min="14343" max="14343" width="6.140625" style="642" customWidth="1"/>
    <col min="14344" max="14344" width="17.28515625" style="642" customWidth="1"/>
    <col min="14345" max="14345" width="14.140625" style="642" customWidth="1"/>
    <col min="14346" max="14346" width="24.5703125" style="642" customWidth="1"/>
    <col min="14347" max="14348" width="8" style="642" customWidth="1"/>
    <col min="14349" max="14354" width="6.7109375" style="642" bestFit="1" customWidth="1"/>
    <col min="14355" max="14355" width="21.5703125" style="642" customWidth="1"/>
    <col min="14356" max="14366" width="11.7109375" style="642" customWidth="1"/>
    <col min="14367" max="14572" width="11.7109375" style="642"/>
    <col min="14573" max="14573" width="5" style="642" customWidth="1"/>
    <col min="14574" max="14574" width="13" style="642" bestFit="1" customWidth="1"/>
    <col min="14575" max="14575" width="32.5703125" style="642" customWidth="1"/>
    <col min="14576" max="14576" width="38.5703125" style="642" customWidth="1"/>
    <col min="14577" max="14581" width="0" style="642" hidden="1" customWidth="1"/>
    <col min="14582" max="14583" width="18" style="642" customWidth="1"/>
    <col min="14584" max="14584" width="22" style="642" customWidth="1"/>
    <col min="14585" max="14585" width="19.5703125" style="642" customWidth="1"/>
    <col min="14586" max="14586" width="15.28515625" style="642" customWidth="1"/>
    <col min="14587" max="14587" width="14.140625" style="642" customWidth="1"/>
    <col min="14588" max="14588" width="17.85546875" style="642" customWidth="1"/>
    <col min="14589" max="14589" width="14.85546875" style="642" customWidth="1"/>
    <col min="14590" max="14590" width="15.42578125" style="642" customWidth="1"/>
    <col min="14591" max="14591" width="7" style="642" customWidth="1"/>
    <col min="14592" max="14592" width="6.5703125" style="642" customWidth="1"/>
    <col min="14593" max="14593" width="10.28515625" style="642" customWidth="1"/>
    <col min="14594" max="14594" width="9.5703125" style="642" customWidth="1"/>
    <col min="14595" max="14595" width="10.140625" style="642" customWidth="1"/>
    <col min="14596" max="14596" width="12.28515625" style="642" customWidth="1"/>
    <col min="14597" max="14597" width="10.28515625" style="642" customWidth="1"/>
    <col min="14598" max="14598" width="14.85546875" style="642" customWidth="1"/>
    <col min="14599" max="14599" width="6.140625" style="642" customWidth="1"/>
    <col min="14600" max="14600" width="17.28515625" style="642" customWidth="1"/>
    <col min="14601" max="14601" width="14.140625" style="642" customWidth="1"/>
    <col min="14602" max="14602" width="24.5703125" style="642" customWidth="1"/>
    <col min="14603" max="14604" width="8" style="642" customWidth="1"/>
    <col min="14605" max="14610" width="6.7109375" style="642" bestFit="1" customWidth="1"/>
    <col min="14611" max="14611" width="21.5703125" style="642" customWidth="1"/>
    <col min="14612" max="14622" width="11.7109375" style="642" customWidth="1"/>
    <col min="14623" max="14828" width="11.7109375" style="642"/>
    <col min="14829" max="14829" width="5" style="642" customWidth="1"/>
    <col min="14830" max="14830" width="13" style="642" bestFit="1" customWidth="1"/>
    <col min="14831" max="14831" width="32.5703125" style="642" customWidth="1"/>
    <col min="14832" max="14832" width="38.5703125" style="642" customWidth="1"/>
    <col min="14833" max="14837" width="0" style="642" hidden="1" customWidth="1"/>
    <col min="14838" max="14839" width="18" style="642" customWidth="1"/>
    <col min="14840" max="14840" width="22" style="642" customWidth="1"/>
    <col min="14841" max="14841" width="19.5703125" style="642" customWidth="1"/>
    <col min="14842" max="14842" width="15.28515625" style="642" customWidth="1"/>
    <col min="14843" max="14843" width="14.140625" style="642" customWidth="1"/>
    <col min="14844" max="14844" width="17.85546875" style="642" customWidth="1"/>
    <col min="14845" max="14845" width="14.85546875" style="642" customWidth="1"/>
    <col min="14846" max="14846" width="15.42578125" style="642" customWidth="1"/>
    <col min="14847" max="14847" width="7" style="642" customWidth="1"/>
    <col min="14848" max="14848" width="6.5703125" style="642" customWidth="1"/>
    <col min="14849" max="14849" width="10.28515625" style="642" customWidth="1"/>
    <col min="14850" max="14850" width="9.5703125" style="642" customWidth="1"/>
    <col min="14851" max="14851" width="10.140625" style="642" customWidth="1"/>
    <col min="14852" max="14852" width="12.28515625" style="642" customWidth="1"/>
    <col min="14853" max="14853" width="10.28515625" style="642" customWidth="1"/>
    <col min="14854" max="14854" width="14.85546875" style="642" customWidth="1"/>
    <col min="14855" max="14855" width="6.140625" style="642" customWidth="1"/>
    <col min="14856" max="14856" width="17.28515625" style="642" customWidth="1"/>
    <col min="14857" max="14857" width="14.140625" style="642" customWidth="1"/>
    <col min="14858" max="14858" width="24.5703125" style="642" customWidth="1"/>
    <col min="14859" max="14860" width="8" style="642" customWidth="1"/>
    <col min="14861" max="14866" width="6.7109375" style="642" bestFit="1" customWidth="1"/>
    <col min="14867" max="14867" width="21.5703125" style="642" customWidth="1"/>
    <col min="14868" max="14878" width="11.7109375" style="642" customWidth="1"/>
    <col min="14879" max="15084" width="11.7109375" style="642"/>
    <col min="15085" max="15085" width="5" style="642" customWidth="1"/>
    <col min="15086" max="15086" width="13" style="642" bestFit="1" customWidth="1"/>
    <col min="15087" max="15087" width="32.5703125" style="642" customWidth="1"/>
    <col min="15088" max="15088" width="38.5703125" style="642" customWidth="1"/>
    <col min="15089" max="15093" width="0" style="642" hidden="1" customWidth="1"/>
    <col min="15094" max="15095" width="18" style="642" customWidth="1"/>
    <col min="15096" max="15096" width="22" style="642" customWidth="1"/>
    <col min="15097" max="15097" width="19.5703125" style="642" customWidth="1"/>
    <col min="15098" max="15098" width="15.28515625" style="642" customWidth="1"/>
    <col min="15099" max="15099" width="14.140625" style="642" customWidth="1"/>
    <col min="15100" max="15100" width="17.85546875" style="642" customWidth="1"/>
    <col min="15101" max="15101" width="14.85546875" style="642" customWidth="1"/>
    <col min="15102" max="15102" width="15.42578125" style="642" customWidth="1"/>
    <col min="15103" max="15103" width="7" style="642" customWidth="1"/>
    <col min="15104" max="15104" width="6.5703125" style="642" customWidth="1"/>
    <col min="15105" max="15105" width="10.28515625" style="642" customWidth="1"/>
    <col min="15106" max="15106" width="9.5703125" style="642" customWidth="1"/>
    <col min="15107" max="15107" width="10.140625" style="642" customWidth="1"/>
    <col min="15108" max="15108" width="12.28515625" style="642" customWidth="1"/>
    <col min="15109" max="15109" width="10.28515625" style="642" customWidth="1"/>
    <col min="15110" max="15110" width="14.85546875" style="642" customWidth="1"/>
    <col min="15111" max="15111" width="6.140625" style="642" customWidth="1"/>
    <col min="15112" max="15112" width="17.28515625" style="642" customWidth="1"/>
    <col min="15113" max="15113" width="14.140625" style="642" customWidth="1"/>
    <col min="15114" max="15114" width="24.5703125" style="642" customWidth="1"/>
    <col min="15115" max="15116" width="8" style="642" customWidth="1"/>
    <col min="15117" max="15122" width="6.7109375" style="642" bestFit="1" customWidth="1"/>
    <col min="15123" max="15123" width="21.5703125" style="642" customWidth="1"/>
    <col min="15124" max="15134" width="11.7109375" style="642" customWidth="1"/>
    <col min="15135" max="15340" width="11.7109375" style="642"/>
    <col min="15341" max="15341" width="5" style="642" customWidth="1"/>
    <col min="15342" max="15342" width="13" style="642" bestFit="1" customWidth="1"/>
    <col min="15343" max="15343" width="32.5703125" style="642" customWidth="1"/>
    <col min="15344" max="15344" width="38.5703125" style="642" customWidth="1"/>
    <col min="15345" max="15349" width="0" style="642" hidden="1" customWidth="1"/>
    <col min="15350" max="15351" width="18" style="642" customWidth="1"/>
    <col min="15352" max="15352" width="22" style="642" customWidth="1"/>
    <col min="15353" max="15353" width="19.5703125" style="642" customWidth="1"/>
    <col min="15354" max="15354" width="15.28515625" style="642" customWidth="1"/>
    <col min="15355" max="15355" width="14.140625" style="642" customWidth="1"/>
    <col min="15356" max="15356" width="17.85546875" style="642" customWidth="1"/>
    <col min="15357" max="15357" width="14.85546875" style="642" customWidth="1"/>
    <col min="15358" max="15358" width="15.42578125" style="642" customWidth="1"/>
    <col min="15359" max="15359" width="7" style="642" customWidth="1"/>
    <col min="15360" max="15360" width="6.5703125" style="642" customWidth="1"/>
    <col min="15361" max="15361" width="10.28515625" style="642" customWidth="1"/>
    <col min="15362" max="15362" width="9.5703125" style="642" customWidth="1"/>
    <col min="15363" max="15363" width="10.140625" style="642" customWidth="1"/>
    <col min="15364" max="15364" width="12.28515625" style="642" customWidth="1"/>
    <col min="15365" max="15365" width="10.28515625" style="642" customWidth="1"/>
    <col min="15366" max="15366" width="14.85546875" style="642" customWidth="1"/>
    <col min="15367" max="15367" width="6.140625" style="642" customWidth="1"/>
    <col min="15368" max="15368" width="17.28515625" style="642" customWidth="1"/>
    <col min="15369" max="15369" width="14.140625" style="642" customWidth="1"/>
    <col min="15370" max="15370" width="24.5703125" style="642" customWidth="1"/>
    <col min="15371" max="15372" width="8" style="642" customWidth="1"/>
    <col min="15373" max="15378" width="6.7109375" style="642" bestFit="1" customWidth="1"/>
    <col min="15379" max="15379" width="21.5703125" style="642" customWidth="1"/>
    <col min="15380" max="15390" width="11.7109375" style="642" customWidth="1"/>
    <col min="15391" max="15596" width="11.7109375" style="642"/>
    <col min="15597" max="15597" width="5" style="642" customWidth="1"/>
    <col min="15598" max="15598" width="13" style="642" bestFit="1" customWidth="1"/>
    <col min="15599" max="15599" width="32.5703125" style="642" customWidth="1"/>
    <col min="15600" max="15600" width="38.5703125" style="642" customWidth="1"/>
    <col min="15601" max="15605" width="0" style="642" hidden="1" customWidth="1"/>
    <col min="15606" max="15607" width="18" style="642" customWidth="1"/>
    <col min="15608" max="15608" width="22" style="642" customWidth="1"/>
    <col min="15609" max="15609" width="19.5703125" style="642" customWidth="1"/>
    <col min="15610" max="15610" width="15.28515625" style="642" customWidth="1"/>
    <col min="15611" max="15611" width="14.140625" style="642" customWidth="1"/>
    <col min="15612" max="15612" width="17.85546875" style="642" customWidth="1"/>
    <col min="15613" max="15613" width="14.85546875" style="642" customWidth="1"/>
    <col min="15614" max="15614" width="15.42578125" style="642" customWidth="1"/>
    <col min="15615" max="15615" width="7" style="642" customWidth="1"/>
    <col min="15616" max="15616" width="6.5703125" style="642" customWidth="1"/>
    <col min="15617" max="15617" width="10.28515625" style="642" customWidth="1"/>
    <col min="15618" max="15618" width="9.5703125" style="642" customWidth="1"/>
    <col min="15619" max="15619" width="10.140625" style="642" customWidth="1"/>
    <col min="15620" max="15620" width="12.28515625" style="642" customWidth="1"/>
    <col min="15621" max="15621" width="10.28515625" style="642" customWidth="1"/>
    <col min="15622" max="15622" width="14.85546875" style="642" customWidth="1"/>
    <col min="15623" max="15623" width="6.140625" style="642" customWidth="1"/>
    <col min="15624" max="15624" width="17.28515625" style="642" customWidth="1"/>
    <col min="15625" max="15625" width="14.140625" style="642" customWidth="1"/>
    <col min="15626" max="15626" width="24.5703125" style="642" customWidth="1"/>
    <col min="15627" max="15628" width="8" style="642" customWidth="1"/>
    <col min="15629" max="15634" width="6.7109375" style="642" bestFit="1" customWidth="1"/>
    <col min="15635" max="15635" width="21.5703125" style="642" customWidth="1"/>
    <col min="15636" max="15646" width="11.7109375" style="642" customWidth="1"/>
    <col min="15647" max="15852" width="11.7109375" style="642"/>
    <col min="15853" max="15853" width="5" style="642" customWidth="1"/>
    <col min="15854" max="15854" width="13" style="642" bestFit="1" customWidth="1"/>
    <col min="15855" max="15855" width="32.5703125" style="642" customWidth="1"/>
    <col min="15856" max="15856" width="38.5703125" style="642" customWidth="1"/>
    <col min="15857" max="15861" width="0" style="642" hidden="1" customWidth="1"/>
    <col min="15862" max="15863" width="18" style="642" customWidth="1"/>
    <col min="15864" max="15864" width="22" style="642" customWidth="1"/>
    <col min="15865" max="15865" width="19.5703125" style="642" customWidth="1"/>
    <col min="15866" max="15866" width="15.28515625" style="642" customWidth="1"/>
    <col min="15867" max="15867" width="14.140625" style="642" customWidth="1"/>
    <col min="15868" max="15868" width="17.85546875" style="642" customWidth="1"/>
    <col min="15869" max="15869" width="14.85546875" style="642" customWidth="1"/>
    <col min="15870" max="15870" width="15.42578125" style="642" customWidth="1"/>
    <col min="15871" max="15871" width="7" style="642" customWidth="1"/>
    <col min="15872" max="15872" width="6.5703125" style="642" customWidth="1"/>
    <col min="15873" max="15873" width="10.28515625" style="642" customWidth="1"/>
    <col min="15874" max="15874" width="9.5703125" style="642" customWidth="1"/>
    <col min="15875" max="15875" width="10.140625" style="642" customWidth="1"/>
    <col min="15876" max="15876" width="12.28515625" style="642" customWidth="1"/>
    <col min="15877" max="15877" width="10.28515625" style="642" customWidth="1"/>
    <col min="15878" max="15878" width="14.85546875" style="642" customWidth="1"/>
    <col min="15879" max="15879" width="6.140625" style="642" customWidth="1"/>
    <col min="15880" max="15880" width="17.28515625" style="642" customWidth="1"/>
    <col min="15881" max="15881" width="14.140625" style="642" customWidth="1"/>
    <col min="15882" max="15882" width="24.5703125" style="642" customWidth="1"/>
    <col min="15883" max="15884" width="8" style="642" customWidth="1"/>
    <col min="15885" max="15890" width="6.7109375" style="642" bestFit="1" customWidth="1"/>
    <col min="15891" max="15891" width="21.5703125" style="642" customWidth="1"/>
    <col min="15892" max="15902" width="11.7109375" style="642" customWidth="1"/>
    <col min="15903" max="16108" width="11.7109375" style="642"/>
    <col min="16109" max="16109" width="5" style="642" customWidth="1"/>
    <col min="16110" max="16110" width="13" style="642" bestFit="1" customWidth="1"/>
    <col min="16111" max="16111" width="32.5703125" style="642" customWidth="1"/>
    <col min="16112" max="16112" width="38.5703125" style="642" customWidth="1"/>
    <col min="16113" max="16117" width="0" style="642" hidden="1" customWidth="1"/>
    <col min="16118" max="16119" width="18" style="642" customWidth="1"/>
    <col min="16120" max="16120" width="22" style="642" customWidth="1"/>
    <col min="16121" max="16121" width="19.5703125" style="642" customWidth="1"/>
    <col min="16122" max="16122" width="15.28515625" style="642" customWidth="1"/>
    <col min="16123" max="16123" width="14.140625" style="642" customWidth="1"/>
    <col min="16124" max="16124" width="17.85546875" style="642" customWidth="1"/>
    <col min="16125" max="16125" width="14.85546875" style="642" customWidth="1"/>
    <col min="16126" max="16126" width="15.42578125" style="642" customWidth="1"/>
    <col min="16127" max="16127" width="7" style="642" customWidth="1"/>
    <col min="16128" max="16128" width="6.5703125" style="642" customWidth="1"/>
    <col min="16129" max="16129" width="10.28515625" style="642" customWidth="1"/>
    <col min="16130" max="16130" width="9.5703125" style="642" customWidth="1"/>
    <col min="16131" max="16131" width="10.140625" style="642" customWidth="1"/>
    <col min="16132" max="16132" width="12.28515625" style="642" customWidth="1"/>
    <col min="16133" max="16133" width="10.28515625" style="642" customWidth="1"/>
    <col min="16134" max="16134" width="14.85546875" style="642" customWidth="1"/>
    <col min="16135" max="16135" width="6.140625" style="642" customWidth="1"/>
    <col min="16136" max="16136" width="17.28515625" style="642" customWidth="1"/>
    <col min="16137" max="16137" width="14.140625" style="642" customWidth="1"/>
    <col min="16138" max="16138" width="24.5703125" style="642" customWidth="1"/>
    <col min="16139" max="16140" width="8" style="642" customWidth="1"/>
    <col min="16141" max="16146" width="6.7109375" style="642" bestFit="1" customWidth="1"/>
    <col min="16147" max="16147" width="21.5703125" style="642" customWidth="1"/>
    <col min="16148" max="16158" width="11.7109375" style="642" customWidth="1"/>
    <col min="16159" max="16384" width="11.7109375" style="642"/>
  </cols>
  <sheetData>
    <row r="1" spans="1:19" s="635" customFormat="1" x14ac:dyDescent="0.2">
      <c r="A1" s="841"/>
      <c r="B1" s="841"/>
      <c r="C1" s="841"/>
      <c r="D1" s="841"/>
      <c r="E1" s="841"/>
      <c r="F1" s="841"/>
      <c r="G1" s="841"/>
      <c r="H1" s="841"/>
      <c r="I1" s="841"/>
      <c r="J1" s="841"/>
      <c r="O1" s="634"/>
      <c r="P1" s="634"/>
      <c r="Q1" s="634"/>
      <c r="R1" s="634"/>
      <c r="S1" s="636"/>
    </row>
    <row r="2" spans="1:19" s="635" customFormat="1" ht="18.75" customHeight="1" x14ac:dyDescent="0.2">
      <c r="A2" s="637"/>
      <c r="B2" s="633"/>
      <c r="C2" s="638"/>
      <c r="D2" s="633"/>
      <c r="E2" s="639"/>
      <c r="F2" s="633"/>
      <c r="G2" s="633"/>
      <c r="H2" s="640"/>
      <c r="I2" s="633"/>
      <c r="J2" s="641"/>
      <c r="O2" s="634"/>
      <c r="P2" s="634"/>
      <c r="Q2" s="634"/>
      <c r="R2" s="634"/>
      <c r="S2" s="636"/>
    </row>
    <row r="3" spans="1:19" s="635" customFormat="1" ht="66" customHeight="1" x14ac:dyDescent="0.2">
      <c r="A3" s="637"/>
      <c r="B3" s="633"/>
      <c r="C3" s="638"/>
      <c r="D3" s="633"/>
      <c r="E3" s="639"/>
      <c r="F3" s="633"/>
      <c r="G3" s="633"/>
      <c r="H3" s="640"/>
      <c r="I3" s="633"/>
      <c r="J3" s="641"/>
      <c r="O3" s="634"/>
      <c r="P3" s="634"/>
      <c r="Q3" s="634"/>
      <c r="R3" s="634"/>
      <c r="S3" s="636"/>
    </row>
    <row r="4" spans="1:19" s="635" customFormat="1" ht="66" customHeight="1" x14ac:dyDescent="0.2">
      <c r="A4" s="637"/>
      <c r="B4" s="664"/>
      <c r="C4" s="638"/>
      <c r="D4" s="664"/>
      <c r="E4" s="639"/>
      <c r="F4" s="664"/>
      <c r="G4" s="664"/>
      <c r="H4" s="640"/>
      <c r="I4" s="664"/>
      <c r="J4" s="641"/>
      <c r="O4" s="634"/>
      <c r="P4" s="634"/>
      <c r="Q4" s="634"/>
      <c r="R4" s="634"/>
      <c r="S4" s="636"/>
    </row>
    <row r="5" spans="1:19" s="635" customFormat="1" ht="31.5" x14ac:dyDescent="0.2">
      <c r="A5" s="890" t="s">
        <v>9103</v>
      </c>
      <c r="B5" s="890"/>
      <c r="C5" s="890"/>
      <c r="D5" s="890"/>
      <c r="E5" s="890"/>
      <c r="F5" s="890"/>
      <c r="G5" s="890"/>
      <c r="H5" s="890"/>
      <c r="I5" s="890"/>
      <c r="J5" s="890"/>
      <c r="K5" s="890"/>
      <c r="L5" s="890"/>
      <c r="M5" s="890"/>
      <c r="N5" s="890"/>
      <c r="O5" s="890"/>
      <c r="P5" s="890"/>
      <c r="Q5" s="890"/>
      <c r="R5" s="890"/>
      <c r="S5" s="890"/>
    </row>
    <row r="6" spans="1:19" s="635" customFormat="1" ht="32.25" thickBot="1" x14ac:dyDescent="0.55000000000000004">
      <c r="A6" s="891" t="s">
        <v>6831</v>
      </c>
      <c r="B6" s="891"/>
      <c r="C6" s="891"/>
      <c r="D6" s="891"/>
      <c r="E6" s="891"/>
      <c r="F6" s="891"/>
      <c r="G6" s="891"/>
      <c r="H6" s="891"/>
      <c r="I6" s="891"/>
      <c r="J6" s="891"/>
      <c r="K6" s="891"/>
      <c r="L6" s="891"/>
      <c r="M6" s="891"/>
      <c r="N6" s="891"/>
      <c r="O6" s="891"/>
      <c r="P6" s="891"/>
      <c r="Q6" s="891"/>
      <c r="R6" s="891"/>
      <c r="S6" s="891"/>
    </row>
    <row r="7" spans="1:19" ht="84" customHeight="1" thickTop="1" x14ac:dyDescent="0.2">
      <c r="A7" s="1078" t="s">
        <v>7943</v>
      </c>
      <c r="B7" s="1075" t="s">
        <v>5561</v>
      </c>
      <c r="C7" s="1081" t="s">
        <v>6218</v>
      </c>
      <c r="D7" s="1075" t="s">
        <v>3224</v>
      </c>
      <c r="E7" s="1075" t="s">
        <v>3225</v>
      </c>
      <c r="F7" s="1083" t="s">
        <v>3226</v>
      </c>
      <c r="G7" s="1083" t="s">
        <v>6219</v>
      </c>
      <c r="H7" s="1086" t="s">
        <v>6220</v>
      </c>
      <c r="I7" s="1075" t="s">
        <v>3229</v>
      </c>
      <c r="J7" s="1075" t="s">
        <v>3230</v>
      </c>
      <c r="K7" s="1075" t="s">
        <v>1575</v>
      </c>
      <c r="L7" s="1075"/>
      <c r="M7" s="1075" t="s">
        <v>1576</v>
      </c>
      <c r="N7" s="1075"/>
      <c r="O7" s="1075" t="s">
        <v>1577</v>
      </c>
      <c r="P7" s="1075"/>
      <c r="Q7" s="1075"/>
      <c r="R7" s="1075"/>
      <c r="S7" s="1076" t="s">
        <v>1578</v>
      </c>
    </row>
    <row r="8" spans="1:19" ht="33" customHeight="1" x14ac:dyDescent="0.2">
      <c r="A8" s="1079"/>
      <c r="B8" s="1080"/>
      <c r="C8" s="1082"/>
      <c r="D8" s="1080"/>
      <c r="E8" s="1080"/>
      <c r="F8" s="1084"/>
      <c r="G8" s="1084"/>
      <c r="H8" s="1087"/>
      <c r="I8" s="1080"/>
      <c r="J8" s="1080"/>
      <c r="K8" s="702" t="s">
        <v>1581</v>
      </c>
      <c r="L8" s="702" t="s">
        <v>3231</v>
      </c>
      <c r="M8" s="702" t="s">
        <v>1581</v>
      </c>
      <c r="N8" s="702" t="s">
        <v>1580</v>
      </c>
      <c r="O8" s="702" t="s">
        <v>765</v>
      </c>
      <c r="P8" s="702" t="s">
        <v>767</v>
      </c>
      <c r="Q8" s="702" t="s">
        <v>768</v>
      </c>
      <c r="R8" s="702" t="s">
        <v>8585</v>
      </c>
      <c r="S8" s="1077"/>
    </row>
    <row r="9" spans="1:19" s="635" customFormat="1" ht="68.25" customHeight="1" x14ac:dyDescent="0.2">
      <c r="A9" s="697">
        <v>1</v>
      </c>
      <c r="B9" s="704" t="s">
        <v>5562</v>
      </c>
      <c r="C9" s="699" t="s">
        <v>6221</v>
      </c>
      <c r="D9" s="699" t="s">
        <v>3233</v>
      </c>
      <c r="E9" s="699" t="s">
        <v>3234</v>
      </c>
      <c r="F9" s="621">
        <v>16800</v>
      </c>
      <c r="G9" s="621" t="s">
        <v>3235</v>
      </c>
      <c r="H9" s="700">
        <v>43817</v>
      </c>
      <c r="I9" s="701" t="s">
        <v>8586</v>
      </c>
      <c r="J9" s="355" t="s">
        <v>8587</v>
      </c>
      <c r="K9" s="658" t="s">
        <v>6763</v>
      </c>
      <c r="L9" s="658" t="s">
        <v>6763</v>
      </c>
      <c r="M9" s="658" t="s">
        <v>6763</v>
      </c>
      <c r="N9" s="658" t="s">
        <v>6763</v>
      </c>
      <c r="O9" s="658" t="s">
        <v>6763</v>
      </c>
      <c r="P9" s="658" t="s">
        <v>6763</v>
      </c>
      <c r="Q9" s="658" t="s">
        <v>6763</v>
      </c>
      <c r="R9" s="658" t="s">
        <v>6763</v>
      </c>
      <c r="S9" s="666" t="s">
        <v>7691</v>
      </c>
    </row>
    <row r="10" spans="1:19" s="635" customFormat="1" ht="53.25" customHeight="1" x14ac:dyDescent="0.2">
      <c r="A10" s="697">
        <v>2</v>
      </c>
      <c r="B10" s="704" t="s">
        <v>5563</v>
      </c>
      <c r="C10" s="699" t="s">
        <v>6222</v>
      </c>
      <c r="D10" s="699" t="s">
        <v>3240</v>
      </c>
      <c r="E10" s="699" t="s">
        <v>3234</v>
      </c>
      <c r="F10" s="621">
        <v>14400</v>
      </c>
      <c r="G10" s="621" t="s">
        <v>3235</v>
      </c>
      <c r="H10" s="700">
        <v>43817</v>
      </c>
      <c r="I10" s="701" t="s">
        <v>8586</v>
      </c>
      <c r="J10" s="355" t="s">
        <v>8587</v>
      </c>
      <c r="K10" s="658" t="s">
        <v>6763</v>
      </c>
      <c r="L10" s="658" t="s">
        <v>6763</v>
      </c>
      <c r="M10" s="658" t="s">
        <v>6763</v>
      </c>
      <c r="N10" s="658" t="s">
        <v>6763</v>
      </c>
      <c r="O10" s="658" t="s">
        <v>6763</v>
      </c>
      <c r="P10" s="658" t="s">
        <v>6763</v>
      </c>
      <c r="Q10" s="658" t="s">
        <v>6763</v>
      </c>
      <c r="R10" s="658" t="s">
        <v>6763</v>
      </c>
      <c r="S10" s="666" t="s">
        <v>7691</v>
      </c>
    </row>
    <row r="11" spans="1:19" s="635" customFormat="1" ht="58.5" customHeight="1" x14ac:dyDescent="0.2">
      <c r="A11" s="697">
        <v>3</v>
      </c>
      <c r="B11" s="704" t="s">
        <v>4050</v>
      </c>
      <c r="C11" s="699" t="s">
        <v>6223</v>
      </c>
      <c r="D11" s="699" t="s">
        <v>3243</v>
      </c>
      <c r="E11" s="699" t="s">
        <v>3244</v>
      </c>
      <c r="F11" s="621">
        <v>53280</v>
      </c>
      <c r="G11" s="621" t="s">
        <v>3235</v>
      </c>
      <c r="H11" s="700">
        <v>43817</v>
      </c>
      <c r="I11" s="701" t="s">
        <v>8586</v>
      </c>
      <c r="J11" s="355" t="s">
        <v>8587</v>
      </c>
      <c r="K11" s="658" t="s">
        <v>6763</v>
      </c>
      <c r="L11" s="658" t="s">
        <v>6763</v>
      </c>
      <c r="M11" s="658" t="s">
        <v>6763</v>
      </c>
      <c r="N11" s="658" t="s">
        <v>6763</v>
      </c>
      <c r="O11" s="658" t="s">
        <v>6763</v>
      </c>
      <c r="P11" s="658" t="s">
        <v>6763</v>
      </c>
      <c r="Q11" s="658" t="s">
        <v>6763</v>
      </c>
      <c r="R11" s="658" t="s">
        <v>6763</v>
      </c>
      <c r="S11" s="666" t="s">
        <v>7691</v>
      </c>
    </row>
    <row r="12" spans="1:19" s="635" customFormat="1" ht="58.5" customHeight="1" x14ac:dyDescent="0.2">
      <c r="A12" s="697">
        <v>4</v>
      </c>
      <c r="B12" s="704" t="s">
        <v>8801</v>
      </c>
      <c r="C12" s="699" t="s">
        <v>7729</v>
      </c>
      <c r="D12" s="699" t="s">
        <v>7730</v>
      </c>
      <c r="E12" s="699" t="s">
        <v>7731</v>
      </c>
      <c r="F12" s="621">
        <v>3275</v>
      </c>
      <c r="G12" s="621" t="s">
        <v>3273</v>
      </c>
      <c r="H12" s="700">
        <v>43509</v>
      </c>
      <c r="I12" s="701" t="s">
        <v>8588</v>
      </c>
      <c r="J12" s="355" t="s">
        <v>8589</v>
      </c>
      <c r="K12" s="658"/>
      <c r="L12" s="658"/>
      <c r="M12" s="658"/>
      <c r="N12" s="658"/>
      <c r="O12" s="658"/>
      <c r="P12" s="658"/>
      <c r="Q12" s="658"/>
      <c r="R12" s="658"/>
      <c r="S12" s="666" t="s">
        <v>7691</v>
      </c>
    </row>
    <row r="13" spans="1:19" s="635" customFormat="1" ht="60" customHeight="1" x14ac:dyDescent="0.2">
      <c r="A13" s="1072">
        <v>5</v>
      </c>
      <c r="B13" s="1085" t="s">
        <v>8590</v>
      </c>
      <c r="C13" s="1044" t="s">
        <v>6225</v>
      </c>
      <c r="D13" s="699" t="s">
        <v>8591</v>
      </c>
      <c r="E13" s="1044" t="s">
        <v>8592</v>
      </c>
      <c r="F13" s="621">
        <v>8400</v>
      </c>
      <c r="G13" s="621" t="s">
        <v>3235</v>
      </c>
      <c r="H13" s="700">
        <v>43858</v>
      </c>
      <c r="I13" s="701" t="s">
        <v>8593</v>
      </c>
      <c r="J13" s="355" t="s">
        <v>8594</v>
      </c>
      <c r="K13" s="658"/>
      <c r="L13" s="658"/>
      <c r="M13" s="658"/>
      <c r="N13" s="658"/>
      <c r="O13" s="658"/>
      <c r="P13" s="658"/>
      <c r="Q13" s="658"/>
      <c r="R13" s="658"/>
      <c r="S13" s="666" t="s">
        <v>7691</v>
      </c>
    </row>
    <row r="14" spans="1:19" s="635" customFormat="1" ht="60" x14ac:dyDescent="0.2">
      <c r="A14" s="1072"/>
      <c r="B14" s="1085"/>
      <c r="C14" s="1044"/>
      <c r="D14" s="699" t="s">
        <v>8595</v>
      </c>
      <c r="E14" s="1044"/>
      <c r="F14" s="621">
        <v>26247.3</v>
      </c>
      <c r="G14" s="621" t="s">
        <v>3235</v>
      </c>
      <c r="H14" s="700">
        <v>43858</v>
      </c>
      <c r="I14" s="701" t="s">
        <v>8593</v>
      </c>
      <c r="J14" s="355" t="s">
        <v>8596</v>
      </c>
      <c r="K14" s="658"/>
      <c r="L14" s="658"/>
      <c r="M14" s="658"/>
      <c r="N14" s="658"/>
      <c r="O14" s="658"/>
      <c r="P14" s="658"/>
      <c r="Q14" s="658"/>
      <c r="R14" s="658"/>
      <c r="S14" s="666" t="s">
        <v>7691</v>
      </c>
    </row>
    <row r="15" spans="1:19" s="635" customFormat="1" ht="60" x14ac:dyDescent="0.2">
      <c r="A15" s="1072"/>
      <c r="B15" s="1085"/>
      <c r="C15" s="1044"/>
      <c r="D15" s="699" t="s">
        <v>8597</v>
      </c>
      <c r="E15" s="1044"/>
      <c r="F15" s="621">
        <v>1400</v>
      </c>
      <c r="G15" s="621" t="s">
        <v>3235</v>
      </c>
      <c r="H15" s="700">
        <v>43858</v>
      </c>
      <c r="I15" s="701" t="s">
        <v>8593</v>
      </c>
      <c r="J15" s="707" t="s">
        <v>8598</v>
      </c>
      <c r="K15" s="658"/>
      <c r="L15" s="658"/>
      <c r="M15" s="658"/>
      <c r="N15" s="658"/>
      <c r="O15" s="658"/>
      <c r="P15" s="658"/>
      <c r="Q15" s="658"/>
      <c r="R15" s="658"/>
      <c r="S15" s="666" t="s">
        <v>7691</v>
      </c>
    </row>
    <row r="16" spans="1:19" s="635" customFormat="1" ht="60" x14ac:dyDescent="0.2">
      <c r="A16" s="1072"/>
      <c r="B16" s="1085"/>
      <c r="C16" s="1044"/>
      <c r="D16" s="699" t="s">
        <v>757</v>
      </c>
      <c r="E16" s="1044"/>
      <c r="F16" s="621">
        <v>32452.7</v>
      </c>
      <c r="G16" s="621" t="s">
        <v>3235</v>
      </c>
      <c r="H16" s="700">
        <v>43858</v>
      </c>
      <c r="I16" s="701" t="s">
        <v>8593</v>
      </c>
      <c r="J16" s="707" t="s">
        <v>8599</v>
      </c>
      <c r="K16" s="658"/>
      <c r="L16" s="658"/>
      <c r="M16" s="658"/>
      <c r="N16" s="658"/>
      <c r="O16" s="658"/>
      <c r="P16" s="658"/>
      <c r="Q16" s="658"/>
      <c r="R16" s="658"/>
      <c r="S16" s="666" t="s">
        <v>7691</v>
      </c>
    </row>
    <row r="17" spans="1:19" s="635" customFormat="1" ht="49.5" customHeight="1" x14ac:dyDescent="0.2">
      <c r="A17" s="697">
        <v>6</v>
      </c>
      <c r="B17" s="703" t="s">
        <v>8600</v>
      </c>
      <c r="C17" s="699" t="s">
        <v>8601</v>
      </c>
      <c r="D17" s="699" t="s">
        <v>3448</v>
      </c>
      <c r="E17" s="699" t="s">
        <v>8602</v>
      </c>
      <c r="F17" s="621">
        <v>2380</v>
      </c>
      <c r="G17" s="621" t="s">
        <v>3235</v>
      </c>
      <c r="H17" s="700">
        <v>43843</v>
      </c>
      <c r="I17" s="701" t="s">
        <v>8603</v>
      </c>
      <c r="J17" s="355" t="s">
        <v>8604</v>
      </c>
      <c r="K17" s="658"/>
      <c r="L17" s="658"/>
      <c r="M17" s="658"/>
      <c r="N17" s="658"/>
      <c r="O17" s="658"/>
      <c r="P17" s="658"/>
      <c r="Q17" s="658"/>
      <c r="R17" s="658"/>
      <c r="S17" s="666" t="s">
        <v>7691</v>
      </c>
    </row>
    <row r="18" spans="1:19" s="635" customFormat="1" ht="43.5" customHeight="1" x14ac:dyDescent="0.2">
      <c r="A18" s="697">
        <v>7</v>
      </c>
      <c r="B18" s="703" t="s">
        <v>8605</v>
      </c>
      <c r="C18" s="699" t="s">
        <v>8606</v>
      </c>
      <c r="D18" s="667" t="s">
        <v>8607</v>
      </c>
      <c r="E18" s="699" t="s">
        <v>8608</v>
      </c>
      <c r="F18" s="621">
        <v>780</v>
      </c>
      <c r="G18" s="621" t="s">
        <v>3235</v>
      </c>
      <c r="H18" s="700">
        <v>43852</v>
      </c>
      <c r="I18" s="701" t="s">
        <v>8609</v>
      </c>
      <c r="J18" s="355" t="s">
        <v>8610</v>
      </c>
      <c r="K18" s="658" t="s">
        <v>769</v>
      </c>
      <c r="L18" s="658"/>
      <c r="M18" s="658" t="s">
        <v>769</v>
      </c>
      <c r="N18" s="658"/>
      <c r="O18" s="658" t="s">
        <v>769</v>
      </c>
      <c r="P18" s="658"/>
      <c r="Q18" s="658"/>
      <c r="R18" s="658"/>
      <c r="S18" s="666"/>
    </row>
    <row r="19" spans="1:19" s="635" customFormat="1" ht="66.75" customHeight="1" x14ac:dyDescent="0.2">
      <c r="A19" s="697">
        <v>8</v>
      </c>
      <c r="B19" s="703" t="s">
        <v>8611</v>
      </c>
      <c r="C19" s="699" t="s">
        <v>8612</v>
      </c>
      <c r="D19" s="667" t="s">
        <v>8613</v>
      </c>
      <c r="E19" s="699" t="s">
        <v>8614</v>
      </c>
      <c r="F19" s="621">
        <v>938</v>
      </c>
      <c r="G19" s="621" t="s">
        <v>3273</v>
      </c>
      <c r="H19" s="700">
        <v>43886</v>
      </c>
      <c r="I19" s="701" t="s">
        <v>8615</v>
      </c>
      <c r="J19" s="355" t="s">
        <v>8616</v>
      </c>
      <c r="K19" s="643"/>
      <c r="L19" s="644"/>
      <c r="M19" s="643"/>
      <c r="N19" s="644"/>
      <c r="O19" s="703"/>
      <c r="P19" s="703"/>
      <c r="Q19" s="703"/>
      <c r="R19" s="703"/>
      <c r="S19" s="659" t="s">
        <v>7691</v>
      </c>
    </row>
    <row r="20" spans="1:19" s="635" customFormat="1" ht="48" x14ac:dyDescent="0.2">
      <c r="A20" s="697">
        <v>9</v>
      </c>
      <c r="B20" s="703" t="s">
        <v>8617</v>
      </c>
      <c r="C20" s="699" t="s">
        <v>8618</v>
      </c>
      <c r="D20" s="667" t="s">
        <v>8619</v>
      </c>
      <c r="E20" s="699" t="s">
        <v>8620</v>
      </c>
      <c r="F20" s="621">
        <v>1911.6</v>
      </c>
      <c r="G20" s="621" t="s">
        <v>3273</v>
      </c>
      <c r="H20" s="700">
        <v>43865</v>
      </c>
      <c r="I20" s="701" t="s">
        <v>8615</v>
      </c>
      <c r="J20" s="353" t="s">
        <v>8621</v>
      </c>
      <c r="K20" s="643"/>
      <c r="L20" s="644"/>
      <c r="M20" s="643"/>
      <c r="N20" s="644"/>
      <c r="O20" s="703"/>
      <c r="P20" s="703"/>
      <c r="Q20" s="703"/>
      <c r="R20" s="703"/>
      <c r="S20" s="659" t="s">
        <v>7691</v>
      </c>
    </row>
    <row r="21" spans="1:19" s="635" customFormat="1" ht="48" x14ac:dyDescent="0.2">
      <c r="A21" s="1072">
        <v>10</v>
      </c>
      <c r="B21" s="1073" t="s">
        <v>8622</v>
      </c>
      <c r="C21" s="1044" t="s">
        <v>8623</v>
      </c>
      <c r="D21" s="667" t="s">
        <v>4002</v>
      </c>
      <c r="E21" s="1044" t="s">
        <v>8624</v>
      </c>
      <c r="F21" s="621">
        <v>7500</v>
      </c>
      <c r="G21" s="621" t="s">
        <v>3407</v>
      </c>
      <c r="H21" s="700">
        <v>43917</v>
      </c>
      <c r="I21" s="701" t="s">
        <v>8615</v>
      </c>
      <c r="J21" s="554" t="s">
        <v>8625</v>
      </c>
      <c r="K21" s="643"/>
      <c r="L21" s="644"/>
      <c r="M21" s="643"/>
      <c r="N21" s="644"/>
      <c r="O21" s="703"/>
      <c r="P21" s="703"/>
      <c r="Q21" s="703"/>
      <c r="R21" s="703"/>
      <c r="S21" s="659" t="s">
        <v>7691</v>
      </c>
    </row>
    <row r="22" spans="1:19" s="635" customFormat="1" ht="48" x14ac:dyDescent="0.2">
      <c r="A22" s="1072"/>
      <c r="B22" s="1073"/>
      <c r="C22" s="1044"/>
      <c r="D22" s="667" t="s">
        <v>4285</v>
      </c>
      <c r="E22" s="1044"/>
      <c r="F22" s="621">
        <v>7500</v>
      </c>
      <c r="G22" s="621" t="s">
        <v>3407</v>
      </c>
      <c r="H22" s="700">
        <v>43917</v>
      </c>
      <c r="I22" s="701" t="s">
        <v>8615</v>
      </c>
      <c r="J22" s="353" t="s">
        <v>8626</v>
      </c>
      <c r="K22" s="643"/>
      <c r="L22" s="644"/>
      <c r="M22" s="643"/>
      <c r="N22" s="644"/>
      <c r="O22" s="703"/>
      <c r="P22" s="703"/>
      <c r="Q22" s="703"/>
      <c r="R22" s="703"/>
      <c r="S22" s="659" t="s">
        <v>7691</v>
      </c>
    </row>
    <row r="23" spans="1:19" s="635" customFormat="1" ht="30" customHeight="1" x14ac:dyDescent="0.2">
      <c r="A23" s="1072">
        <v>11</v>
      </c>
      <c r="B23" s="1073" t="s">
        <v>8627</v>
      </c>
      <c r="C23" s="1044" t="s">
        <v>8628</v>
      </c>
      <c r="D23" s="667" t="s">
        <v>3410</v>
      </c>
      <c r="E23" s="1044" t="s">
        <v>8629</v>
      </c>
      <c r="F23" s="621">
        <v>1259.5999999999999</v>
      </c>
      <c r="G23" s="621" t="s">
        <v>3273</v>
      </c>
      <c r="H23" s="700">
        <v>43885</v>
      </c>
      <c r="I23" s="701" t="s">
        <v>8630</v>
      </c>
      <c r="J23" s="353" t="s">
        <v>8631</v>
      </c>
      <c r="K23" s="643" t="s">
        <v>769</v>
      </c>
      <c r="L23" s="644"/>
      <c r="M23" s="643" t="s">
        <v>769</v>
      </c>
      <c r="N23" s="644"/>
      <c r="O23" s="703" t="s">
        <v>769</v>
      </c>
      <c r="P23" s="703"/>
      <c r="Q23" s="703"/>
      <c r="R23" s="703"/>
      <c r="S23" s="659"/>
    </row>
    <row r="24" spans="1:19" s="635" customFormat="1" ht="30" customHeight="1" x14ac:dyDescent="0.2">
      <c r="A24" s="1072"/>
      <c r="B24" s="1073"/>
      <c r="C24" s="1044"/>
      <c r="D24" s="667" t="s">
        <v>4121</v>
      </c>
      <c r="E24" s="1044"/>
      <c r="F24" s="621">
        <v>5250</v>
      </c>
      <c r="G24" s="621" t="s">
        <v>3273</v>
      </c>
      <c r="H24" s="700">
        <v>43885</v>
      </c>
      <c r="I24" s="701" t="s">
        <v>8630</v>
      </c>
      <c r="J24" s="353" t="s">
        <v>8632</v>
      </c>
      <c r="K24" s="643" t="s">
        <v>769</v>
      </c>
      <c r="L24" s="644"/>
      <c r="M24" s="643" t="s">
        <v>769</v>
      </c>
      <c r="N24" s="644"/>
      <c r="O24" s="703" t="s">
        <v>769</v>
      </c>
      <c r="P24" s="703"/>
      <c r="Q24" s="703"/>
      <c r="R24" s="703"/>
      <c r="S24" s="659"/>
    </row>
    <row r="25" spans="1:19" s="635" customFormat="1" ht="30" customHeight="1" x14ac:dyDescent="0.2">
      <c r="A25" s="1072">
        <v>12</v>
      </c>
      <c r="B25" s="1073" t="s">
        <v>8633</v>
      </c>
      <c r="C25" s="1044" t="s">
        <v>8634</v>
      </c>
      <c r="D25" s="667" t="s">
        <v>8635</v>
      </c>
      <c r="E25" s="1044" t="s">
        <v>8636</v>
      </c>
      <c r="F25" s="621">
        <v>13536</v>
      </c>
      <c r="G25" s="621" t="s">
        <v>3273</v>
      </c>
      <c r="H25" s="700">
        <v>43888</v>
      </c>
      <c r="I25" s="701" t="s">
        <v>8637</v>
      </c>
      <c r="J25" s="353" t="s">
        <v>8638</v>
      </c>
      <c r="K25" s="643"/>
      <c r="L25" s="644"/>
      <c r="M25" s="643"/>
      <c r="N25" s="644"/>
      <c r="O25" s="703"/>
      <c r="P25" s="703"/>
      <c r="Q25" s="703"/>
      <c r="R25" s="703"/>
      <c r="S25" s="659" t="s">
        <v>7691</v>
      </c>
    </row>
    <row r="26" spans="1:19" s="635" customFormat="1" ht="24" x14ac:dyDescent="0.2">
      <c r="A26" s="1072"/>
      <c r="B26" s="1073"/>
      <c r="C26" s="1044"/>
      <c r="D26" s="667" t="s">
        <v>8639</v>
      </c>
      <c r="E26" s="1044"/>
      <c r="F26" s="621">
        <v>234</v>
      </c>
      <c r="G26" s="621" t="s">
        <v>3273</v>
      </c>
      <c r="H26" s="700">
        <v>43888</v>
      </c>
      <c r="I26" s="701" t="s">
        <v>8640</v>
      </c>
      <c r="J26" s="353" t="s">
        <v>8641</v>
      </c>
      <c r="K26" s="643"/>
      <c r="L26" s="644"/>
      <c r="M26" s="643"/>
      <c r="N26" s="644"/>
      <c r="O26" s="703"/>
      <c r="P26" s="703"/>
      <c r="Q26" s="703"/>
      <c r="R26" s="703"/>
      <c r="S26" s="659" t="s">
        <v>7691</v>
      </c>
    </row>
    <row r="27" spans="1:19" s="635" customFormat="1" ht="24" x14ac:dyDescent="0.2">
      <c r="A27" s="1072"/>
      <c r="B27" s="1073"/>
      <c r="C27" s="1044"/>
      <c r="D27" s="667" t="s">
        <v>6267</v>
      </c>
      <c r="E27" s="1044"/>
      <c r="F27" s="621">
        <v>4320</v>
      </c>
      <c r="G27" s="621" t="s">
        <v>3273</v>
      </c>
      <c r="H27" s="700">
        <v>43894</v>
      </c>
      <c r="I27" s="701" t="s">
        <v>8642</v>
      </c>
      <c r="J27" s="353" t="s">
        <v>8643</v>
      </c>
      <c r="K27" s="643"/>
      <c r="L27" s="644"/>
      <c r="M27" s="643"/>
      <c r="N27" s="644"/>
      <c r="O27" s="703"/>
      <c r="P27" s="703"/>
      <c r="Q27" s="703"/>
      <c r="R27" s="703"/>
      <c r="S27" s="659" t="s">
        <v>7691</v>
      </c>
    </row>
    <row r="28" spans="1:19" s="635" customFormat="1" ht="30" customHeight="1" x14ac:dyDescent="0.2">
      <c r="A28" s="1072">
        <v>13</v>
      </c>
      <c r="B28" s="1073" t="s">
        <v>8644</v>
      </c>
      <c r="C28" s="1044" t="s">
        <v>8645</v>
      </c>
      <c r="D28" s="667" t="s">
        <v>8646</v>
      </c>
      <c r="E28" s="1044" t="s">
        <v>8647</v>
      </c>
      <c r="F28" s="621">
        <v>66</v>
      </c>
      <c r="G28" s="621" t="s">
        <v>3407</v>
      </c>
      <c r="H28" s="1088">
        <v>43903</v>
      </c>
      <c r="I28" s="701" t="s">
        <v>8648</v>
      </c>
      <c r="J28" s="353" t="s">
        <v>8649</v>
      </c>
      <c r="K28" s="643"/>
      <c r="L28" s="644"/>
      <c r="M28" s="643"/>
      <c r="N28" s="644"/>
      <c r="O28" s="703"/>
      <c r="P28" s="703"/>
      <c r="Q28" s="703"/>
      <c r="R28" s="703"/>
      <c r="S28" s="659" t="s">
        <v>7691</v>
      </c>
    </row>
    <row r="29" spans="1:19" s="635" customFormat="1" ht="30" customHeight="1" x14ac:dyDescent="0.2">
      <c r="A29" s="1072"/>
      <c r="B29" s="1073"/>
      <c r="C29" s="1044"/>
      <c r="D29" s="667" t="s">
        <v>8650</v>
      </c>
      <c r="E29" s="1044"/>
      <c r="F29" s="621">
        <v>167.45</v>
      </c>
      <c r="G29" s="621" t="s">
        <v>3407</v>
      </c>
      <c r="H29" s="1088"/>
      <c r="I29" s="701" t="s">
        <v>8651</v>
      </c>
      <c r="J29" s="353" t="s">
        <v>8652</v>
      </c>
      <c r="K29" s="643"/>
      <c r="L29" s="644"/>
      <c r="M29" s="643"/>
      <c r="N29" s="644"/>
      <c r="O29" s="703"/>
      <c r="P29" s="703"/>
      <c r="Q29" s="703"/>
      <c r="R29" s="703"/>
      <c r="S29" s="659" t="s">
        <v>7691</v>
      </c>
    </row>
    <row r="30" spans="1:19" s="635" customFormat="1" ht="30" customHeight="1" x14ac:dyDescent="0.2">
      <c r="A30" s="1072"/>
      <c r="B30" s="1073"/>
      <c r="C30" s="1044"/>
      <c r="D30" s="667" t="s">
        <v>8653</v>
      </c>
      <c r="E30" s="1044"/>
      <c r="F30" s="621">
        <v>1269.2</v>
      </c>
      <c r="G30" s="621" t="s">
        <v>3407</v>
      </c>
      <c r="H30" s="1088"/>
      <c r="I30" s="701" t="s">
        <v>8654</v>
      </c>
      <c r="J30" s="353" t="s">
        <v>8655</v>
      </c>
      <c r="K30" s="643"/>
      <c r="L30" s="644"/>
      <c r="M30" s="643"/>
      <c r="N30" s="644"/>
      <c r="O30" s="703"/>
      <c r="P30" s="703"/>
      <c r="Q30" s="703"/>
      <c r="R30" s="703"/>
      <c r="S30" s="659" t="s">
        <v>7691</v>
      </c>
    </row>
    <row r="31" spans="1:19" s="635" customFormat="1" ht="30" customHeight="1" x14ac:dyDescent="0.2">
      <c r="A31" s="1072"/>
      <c r="B31" s="1073"/>
      <c r="C31" s="1044"/>
      <c r="D31" s="667" t="s">
        <v>5299</v>
      </c>
      <c r="E31" s="1044"/>
      <c r="F31" s="621">
        <v>2760</v>
      </c>
      <c r="G31" s="621" t="s">
        <v>3407</v>
      </c>
      <c r="H31" s="1088"/>
      <c r="I31" s="701" t="s">
        <v>8656</v>
      </c>
      <c r="J31" s="353" t="s">
        <v>8657</v>
      </c>
      <c r="K31" s="643"/>
      <c r="L31" s="644"/>
      <c r="M31" s="643"/>
      <c r="N31" s="644"/>
      <c r="O31" s="703"/>
      <c r="P31" s="703"/>
      <c r="Q31" s="703"/>
      <c r="R31" s="703"/>
      <c r="S31" s="659" t="s">
        <v>7691</v>
      </c>
    </row>
    <row r="32" spans="1:19" s="635" customFormat="1" ht="30" customHeight="1" x14ac:dyDescent="0.2">
      <c r="A32" s="1072"/>
      <c r="B32" s="1073"/>
      <c r="C32" s="1044"/>
      <c r="D32" s="667" t="s">
        <v>8479</v>
      </c>
      <c r="E32" s="1044"/>
      <c r="F32" s="621">
        <v>761</v>
      </c>
      <c r="G32" s="621" t="s">
        <v>3407</v>
      </c>
      <c r="H32" s="1088"/>
      <c r="I32" s="701" t="s">
        <v>8658</v>
      </c>
      <c r="J32" s="353" t="s">
        <v>8659</v>
      </c>
      <c r="K32" s="643"/>
      <c r="L32" s="644"/>
      <c r="M32" s="643"/>
      <c r="N32" s="644"/>
      <c r="O32" s="703"/>
      <c r="P32" s="703"/>
      <c r="Q32" s="703"/>
      <c r="R32" s="703"/>
      <c r="S32" s="659" t="s">
        <v>7691</v>
      </c>
    </row>
    <row r="33" spans="1:19" s="635" customFormat="1" ht="30" customHeight="1" x14ac:dyDescent="0.2">
      <c r="A33" s="1072"/>
      <c r="B33" s="1073"/>
      <c r="C33" s="1044"/>
      <c r="D33" s="667" t="s">
        <v>6267</v>
      </c>
      <c r="E33" s="1044"/>
      <c r="F33" s="621">
        <v>10.5</v>
      </c>
      <c r="G33" s="621" t="s">
        <v>3407</v>
      </c>
      <c r="H33" s="1088"/>
      <c r="I33" s="701" t="s">
        <v>8660</v>
      </c>
      <c r="J33" s="353" t="s">
        <v>8661</v>
      </c>
      <c r="K33" s="643"/>
      <c r="L33" s="644"/>
      <c r="M33" s="643"/>
      <c r="N33" s="644"/>
      <c r="O33" s="703"/>
      <c r="P33" s="703"/>
      <c r="Q33" s="703"/>
      <c r="R33" s="703"/>
      <c r="S33" s="659" t="s">
        <v>7691</v>
      </c>
    </row>
    <row r="34" spans="1:19" s="635" customFormat="1" ht="30" customHeight="1" x14ac:dyDescent="0.2">
      <c r="A34" s="1072"/>
      <c r="B34" s="1073"/>
      <c r="C34" s="1044"/>
      <c r="D34" s="667" t="s">
        <v>3502</v>
      </c>
      <c r="E34" s="1044"/>
      <c r="F34" s="621">
        <v>2180.9499999999998</v>
      </c>
      <c r="G34" s="621" t="s">
        <v>3407</v>
      </c>
      <c r="H34" s="1088"/>
      <c r="I34" s="701" t="s">
        <v>8658</v>
      </c>
      <c r="J34" s="353" t="s">
        <v>8662</v>
      </c>
      <c r="K34" s="643"/>
      <c r="L34" s="644"/>
      <c r="M34" s="643"/>
      <c r="N34" s="644"/>
      <c r="O34" s="703"/>
      <c r="P34" s="703"/>
      <c r="Q34" s="703"/>
      <c r="R34" s="703"/>
      <c r="S34" s="659" t="s">
        <v>7691</v>
      </c>
    </row>
    <row r="35" spans="1:19" s="635" customFormat="1" ht="30" customHeight="1" x14ac:dyDescent="0.2">
      <c r="A35" s="1072"/>
      <c r="B35" s="1073"/>
      <c r="C35" s="1044"/>
      <c r="D35" s="667" t="s">
        <v>8663</v>
      </c>
      <c r="E35" s="1044"/>
      <c r="F35" s="621">
        <v>478.85</v>
      </c>
      <c r="G35" s="621" t="s">
        <v>3407</v>
      </c>
      <c r="H35" s="1088"/>
      <c r="I35" s="701" t="s">
        <v>8664</v>
      </c>
      <c r="J35" s="353" t="s">
        <v>8665</v>
      </c>
      <c r="K35" s="643"/>
      <c r="L35" s="644"/>
      <c r="M35" s="643"/>
      <c r="N35" s="644"/>
      <c r="O35" s="703"/>
      <c r="P35" s="703"/>
      <c r="Q35" s="703"/>
      <c r="R35" s="703"/>
      <c r="S35" s="659" t="s">
        <v>7691</v>
      </c>
    </row>
    <row r="36" spans="1:19" s="635" customFormat="1" ht="30" customHeight="1" x14ac:dyDescent="0.2">
      <c r="A36" s="1072"/>
      <c r="B36" s="1073"/>
      <c r="C36" s="1044"/>
      <c r="D36" s="667" t="s">
        <v>3403</v>
      </c>
      <c r="E36" s="1044"/>
      <c r="F36" s="621">
        <v>689.25</v>
      </c>
      <c r="G36" s="621" t="s">
        <v>3407</v>
      </c>
      <c r="H36" s="1088"/>
      <c r="I36" s="701" t="s">
        <v>8666</v>
      </c>
      <c r="J36" s="353" t="s">
        <v>8667</v>
      </c>
      <c r="K36" s="643"/>
      <c r="L36" s="644"/>
      <c r="M36" s="643"/>
      <c r="N36" s="644"/>
      <c r="O36" s="703"/>
      <c r="P36" s="703"/>
      <c r="Q36" s="703"/>
      <c r="R36" s="703"/>
      <c r="S36" s="659" t="s">
        <v>7691</v>
      </c>
    </row>
    <row r="37" spans="1:19" s="635" customFormat="1" ht="30" customHeight="1" x14ac:dyDescent="0.2">
      <c r="A37" s="1072"/>
      <c r="B37" s="1073"/>
      <c r="C37" s="1044"/>
      <c r="D37" s="667" t="s">
        <v>8668</v>
      </c>
      <c r="E37" s="1044"/>
      <c r="F37" s="621">
        <v>717.45</v>
      </c>
      <c r="G37" s="621" t="s">
        <v>3407</v>
      </c>
      <c r="H37" s="1088"/>
      <c r="I37" s="701" t="s">
        <v>8669</v>
      </c>
      <c r="J37" s="353" t="s">
        <v>8670</v>
      </c>
      <c r="K37" s="643" t="s">
        <v>769</v>
      </c>
      <c r="L37" s="644"/>
      <c r="M37" s="643" t="s">
        <v>769</v>
      </c>
      <c r="N37" s="644"/>
      <c r="O37" s="703" t="s">
        <v>769</v>
      </c>
      <c r="P37" s="703"/>
      <c r="Q37" s="703"/>
      <c r="R37" s="703"/>
      <c r="S37" s="659"/>
    </row>
    <row r="38" spans="1:19" s="635" customFormat="1" ht="60" x14ac:dyDescent="0.2">
      <c r="A38" s="697">
        <v>14</v>
      </c>
      <c r="B38" s="703" t="s">
        <v>8671</v>
      </c>
      <c r="C38" s="699" t="s">
        <v>8672</v>
      </c>
      <c r="D38" s="667" t="s">
        <v>3255</v>
      </c>
      <c r="E38" s="699" t="s">
        <v>8673</v>
      </c>
      <c r="F38" s="621">
        <v>528.84</v>
      </c>
      <c r="G38" s="621" t="s">
        <v>3235</v>
      </c>
      <c r="H38" s="700">
        <v>43861</v>
      </c>
      <c r="I38" s="701" t="s">
        <v>8674</v>
      </c>
      <c r="J38" s="353" t="s">
        <v>8675</v>
      </c>
      <c r="K38" s="643" t="s">
        <v>769</v>
      </c>
      <c r="L38" s="643"/>
      <c r="M38" s="643" t="s">
        <v>769</v>
      </c>
      <c r="N38" s="643"/>
      <c r="O38" s="703" t="s">
        <v>769</v>
      </c>
      <c r="P38" s="703"/>
      <c r="Q38" s="703"/>
      <c r="R38" s="703"/>
      <c r="S38" s="659"/>
    </row>
    <row r="39" spans="1:19" s="635" customFormat="1" ht="36" customHeight="1" x14ac:dyDescent="0.2">
      <c r="A39" s="697">
        <v>15</v>
      </c>
      <c r="B39" s="703" t="s">
        <v>8676</v>
      </c>
      <c r="C39" s="699" t="s">
        <v>8677</v>
      </c>
      <c r="D39" s="667" t="s">
        <v>8678</v>
      </c>
      <c r="E39" s="699" t="s">
        <v>8679</v>
      </c>
      <c r="F39" s="621">
        <v>49999.199999999997</v>
      </c>
      <c r="G39" s="621" t="s">
        <v>3407</v>
      </c>
      <c r="H39" s="700">
        <v>43896</v>
      </c>
      <c r="I39" s="701" t="s">
        <v>8680</v>
      </c>
      <c r="J39" s="353" t="s">
        <v>8681</v>
      </c>
      <c r="K39" s="643"/>
      <c r="L39" s="644"/>
      <c r="M39" s="643"/>
      <c r="N39" s="644"/>
      <c r="O39" s="703"/>
      <c r="P39" s="703"/>
      <c r="Q39" s="703"/>
      <c r="R39" s="703"/>
      <c r="S39" s="659" t="s">
        <v>7691</v>
      </c>
    </row>
    <row r="40" spans="1:19" s="635" customFormat="1" ht="24" customHeight="1" x14ac:dyDescent="0.2">
      <c r="A40" s="1072">
        <v>16</v>
      </c>
      <c r="B40" s="1073" t="s">
        <v>8682</v>
      </c>
      <c r="C40" s="1044" t="s">
        <v>8683</v>
      </c>
      <c r="D40" s="667" t="s">
        <v>8684</v>
      </c>
      <c r="E40" s="1044" t="s">
        <v>8685</v>
      </c>
      <c r="F40" s="621">
        <v>9612.64</v>
      </c>
      <c r="G40" s="621" t="s">
        <v>3273</v>
      </c>
      <c r="H40" s="700">
        <v>43885</v>
      </c>
      <c r="I40" s="701" t="s">
        <v>8686</v>
      </c>
      <c r="J40" s="353" t="s">
        <v>8687</v>
      </c>
      <c r="K40" s="643"/>
      <c r="L40" s="644"/>
      <c r="M40" s="643"/>
      <c r="N40" s="644"/>
      <c r="O40" s="703"/>
      <c r="P40" s="703"/>
      <c r="Q40" s="703"/>
      <c r="R40" s="703"/>
      <c r="S40" s="659" t="s">
        <v>7691</v>
      </c>
    </row>
    <row r="41" spans="1:19" s="635" customFormat="1" ht="24" x14ac:dyDescent="0.2">
      <c r="A41" s="1072"/>
      <c r="B41" s="1073"/>
      <c r="C41" s="1044"/>
      <c r="D41" s="667" t="s">
        <v>8688</v>
      </c>
      <c r="E41" s="1044"/>
      <c r="F41" s="621">
        <v>1000</v>
      </c>
      <c r="G41" s="621" t="s">
        <v>3273</v>
      </c>
      <c r="H41" s="700">
        <v>43885</v>
      </c>
      <c r="I41" s="701" t="s">
        <v>8689</v>
      </c>
      <c r="J41" s="353" t="s">
        <v>8690</v>
      </c>
      <c r="K41" s="643"/>
      <c r="L41" s="644"/>
      <c r="M41" s="643"/>
      <c r="N41" s="644"/>
      <c r="O41" s="703"/>
      <c r="P41" s="703"/>
      <c r="Q41" s="703"/>
      <c r="R41" s="703"/>
      <c r="S41" s="659" t="s">
        <v>7691</v>
      </c>
    </row>
    <row r="42" spans="1:19" s="635" customFormat="1" ht="36" x14ac:dyDescent="0.2">
      <c r="A42" s="697">
        <v>17</v>
      </c>
      <c r="B42" s="703" t="s">
        <v>8691</v>
      </c>
      <c r="C42" s="699" t="s">
        <v>8692</v>
      </c>
      <c r="D42" s="667" t="s">
        <v>8693</v>
      </c>
      <c r="E42" s="699" t="s">
        <v>8694</v>
      </c>
      <c r="F42" s="621">
        <v>3300</v>
      </c>
      <c r="G42" s="621" t="s">
        <v>3273</v>
      </c>
      <c r="H42" s="700">
        <v>43875</v>
      </c>
      <c r="I42" s="701" t="s">
        <v>8695</v>
      </c>
      <c r="J42" s="353" t="s">
        <v>8696</v>
      </c>
      <c r="K42" s="643"/>
      <c r="L42" s="644"/>
      <c r="M42" s="643"/>
      <c r="N42" s="644"/>
      <c r="O42" s="703"/>
      <c r="P42" s="703"/>
      <c r="Q42" s="703"/>
      <c r="R42" s="703"/>
      <c r="S42" s="659" t="s">
        <v>7691</v>
      </c>
    </row>
    <row r="43" spans="1:19" s="635" customFormat="1" ht="48" x14ac:dyDescent="0.2">
      <c r="A43" s="697">
        <v>18</v>
      </c>
      <c r="B43" s="703" t="s">
        <v>8697</v>
      </c>
      <c r="C43" s="699" t="s">
        <v>8698</v>
      </c>
      <c r="D43" s="667" t="s">
        <v>8699</v>
      </c>
      <c r="E43" s="699" t="s">
        <v>8700</v>
      </c>
      <c r="F43" s="621">
        <v>5664</v>
      </c>
      <c r="G43" s="621" t="s">
        <v>3273</v>
      </c>
      <c r="H43" s="700">
        <v>43875</v>
      </c>
      <c r="I43" s="701" t="s">
        <v>8701</v>
      </c>
      <c r="J43" s="353" t="s">
        <v>8702</v>
      </c>
      <c r="K43" s="643"/>
      <c r="L43" s="644"/>
      <c r="M43" s="643"/>
      <c r="N43" s="644"/>
      <c r="O43" s="703"/>
      <c r="P43" s="703"/>
      <c r="Q43" s="703"/>
      <c r="R43" s="703"/>
      <c r="S43" s="659" t="s">
        <v>7691</v>
      </c>
    </row>
    <row r="44" spans="1:19" s="635" customFormat="1" ht="48" x14ac:dyDescent="0.2">
      <c r="A44" s="697">
        <v>19</v>
      </c>
      <c r="B44" s="703" t="s">
        <v>8703</v>
      </c>
      <c r="C44" s="699" t="s">
        <v>8704</v>
      </c>
      <c r="D44" s="667" t="s">
        <v>8705</v>
      </c>
      <c r="E44" s="699" t="s">
        <v>8706</v>
      </c>
      <c r="F44" s="621">
        <v>1980</v>
      </c>
      <c r="G44" s="621" t="s">
        <v>3273</v>
      </c>
      <c r="H44" s="700">
        <v>43875</v>
      </c>
      <c r="I44" s="701" t="s">
        <v>8707</v>
      </c>
      <c r="J44" s="353" t="s">
        <v>8708</v>
      </c>
      <c r="K44" s="643"/>
      <c r="L44" s="644"/>
      <c r="M44" s="643"/>
      <c r="N44" s="644"/>
      <c r="O44" s="703"/>
      <c r="P44" s="703"/>
      <c r="Q44" s="703"/>
      <c r="R44" s="703"/>
      <c r="S44" s="659" t="s">
        <v>7691</v>
      </c>
    </row>
    <row r="45" spans="1:19" s="635" customFormat="1" ht="36" x14ac:dyDescent="0.2">
      <c r="A45" s="697">
        <v>20</v>
      </c>
      <c r="B45" s="703" t="s">
        <v>8709</v>
      </c>
      <c r="C45" s="699" t="s">
        <v>8710</v>
      </c>
      <c r="D45" s="699" t="s">
        <v>8711</v>
      </c>
      <c r="E45" s="699" t="s">
        <v>8712</v>
      </c>
      <c r="F45" s="621">
        <v>2395</v>
      </c>
      <c r="G45" s="621" t="s">
        <v>3273</v>
      </c>
      <c r="H45" s="700">
        <v>43871</v>
      </c>
      <c r="I45" s="701" t="s">
        <v>8713</v>
      </c>
      <c r="J45" s="353" t="s">
        <v>8714</v>
      </c>
      <c r="K45" s="643"/>
      <c r="L45" s="644"/>
      <c r="M45" s="643"/>
      <c r="N45" s="644"/>
      <c r="O45" s="703"/>
      <c r="P45" s="703"/>
      <c r="Q45" s="703"/>
      <c r="R45" s="703"/>
      <c r="S45" s="659" t="s">
        <v>7691</v>
      </c>
    </row>
    <row r="46" spans="1:19" s="635" customFormat="1" ht="60" x14ac:dyDescent="0.2">
      <c r="A46" s="697">
        <v>21</v>
      </c>
      <c r="B46" s="703" t="s">
        <v>8715</v>
      </c>
      <c r="C46" s="699" t="s">
        <v>8672</v>
      </c>
      <c r="D46" s="667" t="s">
        <v>3255</v>
      </c>
      <c r="E46" s="699" t="s">
        <v>8716</v>
      </c>
      <c r="F46" s="621">
        <v>264.42</v>
      </c>
      <c r="G46" s="621" t="s">
        <v>3273</v>
      </c>
      <c r="H46" s="700">
        <v>43868</v>
      </c>
      <c r="I46" s="701" t="s">
        <v>8717</v>
      </c>
      <c r="J46" s="353" t="s">
        <v>8718</v>
      </c>
      <c r="K46" s="643" t="s">
        <v>769</v>
      </c>
      <c r="L46" s="644"/>
      <c r="M46" s="643" t="s">
        <v>769</v>
      </c>
      <c r="N46" s="644"/>
      <c r="O46" s="703" t="s">
        <v>769</v>
      </c>
      <c r="P46" s="703"/>
      <c r="Q46" s="703"/>
      <c r="R46" s="703"/>
      <c r="S46" s="659"/>
    </row>
    <row r="47" spans="1:19" s="635" customFormat="1" ht="36" x14ac:dyDescent="0.2">
      <c r="A47" s="697">
        <v>22</v>
      </c>
      <c r="B47" s="703" t="s">
        <v>8719</v>
      </c>
      <c r="C47" s="699" t="s">
        <v>8720</v>
      </c>
      <c r="D47" s="667" t="s">
        <v>6371</v>
      </c>
      <c r="E47" s="699" t="s">
        <v>8721</v>
      </c>
      <c r="F47" s="621">
        <v>1088</v>
      </c>
      <c r="G47" s="621" t="s">
        <v>3407</v>
      </c>
      <c r="H47" s="700">
        <v>43894</v>
      </c>
      <c r="I47" s="701" t="s">
        <v>8722</v>
      </c>
      <c r="J47" s="353" t="s">
        <v>8723</v>
      </c>
      <c r="K47" s="643"/>
      <c r="L47" s="644"/>
      <c r="M47" s="643"/>
      <c r="N47" s="644"/>
      <c r="O47" s="703"/>
      <c r="P47" s="703"/>
      <c r="Q47" s="703"/>
      <c r="R47" s="703"/>
      <c r="S47" s="659" t="s">
        <v>7691</v>
      </c>
    </row>
    <row r="48" spans="1:19" s="635" customFormat="1" ht="48" x14ac:dyDescent="0.2">
      <c r="A48" s="697">
        <v>23</v>
      </c>
      <c r="B48" s="703" t="s">
        <v>8724</v>
      </c>
      <c r="C48" s="699" t="s">
        <v>8725</v>
      </c>
      <c r="D48" s="667" t="s">
        <v>6371</v>
      </c>
      <c r="E48" s="699" t="s">
        <v>8726</v>
      </c>
      <c r="F48" s="621">
        <v>800</v>
      </c>
      <c r="G48" s="621" t="s">
        <v>3407</v>
      </c>
      <c r="H48" s="700">
        <v>43894</v>
      </c>
      <c r="I48" s="701" t="s">
        <v>8727</v>
      </c>
      <c r="J48" s="353" t="s">
        <v>8728</v>
      </c>
      <c r="K48" s="643"/>
      <c r="L48" s="644"/>
      <c r="M48" s="643"/>
      <c r="N48" s="644"/>
      <c r="O48" s="703"/>
      <c r="P48" s="703"/>
      <c r="Q48" s="703"/>
      <c r="R48" s="703"/>
      <c r="S48" s="659" t="s">
        <v>7691</v>
      </c>
    </row>
    <row r="49" spans="1:19" s="635" customFormat="1" ht="60" x14ac:dyDescent="0.2">
      <c r="A49" s="697">
        <v>24</v>
      </c>
      <c r="B49" s="703" t="s">
        <v>8729</v>
      </c>
      <c r="C49" s="699" t="s">
        <v>8672</v>
      </c>
      <c r="D49" s="667" t="s">
        <v>3255</v>
      </c>
      <c r="E49" s="699" t="s">
        <v>8716</v>
      </c>
      <c r="F49" s="621">
        <v>172.89</v>
      </c>
      <c r="G49" s="621" t="s">
        <v>3273</v>
      </c>
      <c r="H49" s="700">
        <v>43875</v>
      </c>
      <c r="I49" s="701" t="s">
        <v>8730</v>
      </c>
      <c r="J49" s="353" t="s">
        <v>8731</v>
      </c>
      <c r="K49" s="643" t="s">
        <v>769</v>
      </c>
      <c r="L49" s="644"/>
      <c r="M49" s="643" t="s">
        <v>769</v>
      </c>
      <c r="N49" s="644"/>
      <c r="O49" s="703" t="s">
        <v>769</v>
      </c>
      <c r="P49" s="703"/>
      <c r="Q49" s="703"/>
      <c r="R49" s="703"/>
      <c r="S49" s="659"/>
    </row>
    <row r="50" spans="1:19" s="635" customFormat="1" ht="48" x14ac:dyDescent="0.2">
      <c r="A50" s="697">
        <v>25</v>
      </c>
      <c r="B50" s="703" t="s">
        <v>8732</v>
      </c>
      <c r="C50" s="699" t="s">
        <v>7769</v>
      </c>
      <c r="D50" s="667" t="s">
        <v>7545</v>
      </c>
      <c r="E50" s="699" t="s">
        <v>8733</v>
      </c>
      <c r="F50" s="621">
        <v>8000</v>
      </c>
      <c r="G50" s="621" t="s">
        <v>3407</v>
      </c>
      <c r="H50" s="700">
        <v>43900</v>
      </c>
      <c r="I50" s="701" t="s">
        <v>8734</v>
      </c>
      <c r="J50" s="353" t="s">
        <v>8735</v>
      </c>
      <c r="K50" s="643"/>
      <c r="L50" s="644"/>
      <c r="M50" s="643"/>
      <c r="N50" s="644"/>
      <c r="O50" s="703"/>
      <c r="P50" s="703"/>
      <c r="Q50" s="703"/>
      <c r="R50" s="703"/>
      <c r="S50" s="659" t="s">
        <v>7691</v>
      </c>
    </row>
    <row r="51" spans="1:19" s="635" customFormat="1" ht="60" x14ac:dyDescent="0.2">
      <c r="A51" s="697">
        <v>26</v>
      </c>
      <c r="B51" s="703" t="s">
        <v>8803</v>
      </c>
      <c r="C51" s="699" t="s">
        <v>8804</v>
      </c>
      <c r="D51" s="667" t="s">
        <v>228</v>
      </c>
      <c r="E51" s="699" t="s">
        <v>8805</v>
      </c>
      <c r="F51" s="621">
        <v>11600</v>
      </c>
      <c r="G51" s="621" t="s">
        <v>3551</v>
      </c>
      <c r="H51" s="700">
        <v>43950</v>
      </c>
      <c r="I51" s="701" t="s">
        <v>8806</v>
      </c>
      <c r="J51" s="353" t="s">
        <v>8807</v>
      </c>
      <c r="K51" s="643"/>
      <c r="L51" s="644"/>
      <c r="M51" s="643"/>
      <c r="N51" s="644"/>
      <c r="O51" s="703"/>
      <c r="P51" s="703"/>
      <c r="Q51" s="703"/>
      <c r="R51" s="703"/>
      <c r="S51" s="659" t="s">
        <v>7691</v>
      </c>
    </row>
    <row r="52" spans="1:19" s="635" customFormat="1" ht="46.5" customHeight="1" x14ac:dyDescent="0.2">
      <c r="A52" s="697">
        <v>27</v>
      </c>
      <c r="B52" s="703" t="s">
        <v>8808</v>
      </c>
      <c r="C52" s="699" t="s">
        <v>8809</v>
      </c>
      <c r="D52" s="667" t="s">
        <v>228</v>
      </c>
      <c r="E52" s="699" t="s">
        <v>8810</v>
      </c>
      <c r="F52" s="621">
        <v>15400</v>
      </c>
      <c r="G52" s="621" t="s">
        <v>3551</v>
      </c>
      <c r="H52" s="700">
        <v>43979</v>
      </c>
      <c r="I52" s="701" t="s">
        <v>8811</v>
      </c>
      <c r="J52" s="353" t="s">
        <v>8812</v>
      </c>
      <c r="K52" s="643"/>
      <c r="L52" s="644"/>
      <c r="M52" s="643"/>
      <c r="N52" s="644"/>
      <c r="O52" s="703"/>
      <c r="P52" s="703"/>
      <c r="Q52" s="703"/>
      <c r="R52" s="703"/>
      <c r="S52" s="659" t="s">
        <v>7691</v>
      </c>
    </row>
    <row r="53" spans="1:19" s="635" customFormat="1" ht="72" x14ac:dyDescent="0.2">
      <c r="A53" s="697">
        <v>28</v>
      </c>
      <c r="B53" s="703" t="s">
        <v>8736</v>
      </c>
      <c r="C53" s="699" t="s">
        <v>8737</v>
      </c>
      <c r="D53" s="667" t="s">
        <v>6217</v>
      </c>
      <c r="E53" s="699" t="s">
        <v>6217</v>
      </c>
      <c r="F53" s="621">
        <v>0</v>
      </c>
      <c r="G53" s="621" t="s">
        <v>3407</v>
      </c>
      <c r="H53" s="700">
        <v>43903</v>
      </c>
      <c r="I53" s="667" t="s">
        <v>6217</v>
      </c>
      <c r="J53" s="353" t="s">
        <v>8738</v>
      </c>
      <c r="K53" s="643"/>
      <c r="L53" s="644"/>
      <c r="M53" s="643"/>
      <c r="N53" s="644"/>
      <c r="O53" s="703"/>
      <c r="P53" s="703"/>
      <c r="Q53" s="703"/>
      <c r="R53" s="703"/>
      <c r="S53" s="659" t="s">
        <v>7691</v>
      </c>
    </row>
    <row r="54" spans="1:19" s="635" customFormat="1" ht="60" x14ac:dyDescent="0.2">
      <c r="A54" s="697">
        <v>29</v>
      </c>
      <c r="B54" s="703" t="s">
        <v>8813</v>
      </c>
      <c r="C54" s="699" t="s">
        <v>7729</v>
      </c>
      <c r="D54" s="667" t="s">
        <v>2025</v>
      </c>
      <c r="E54" s="699" t="s">
        <v>8814</v>
      </c>
      <c r="F54" s="621">
        <v>13574</v>
      </c>
      <c r="G54" s="621" t="s">
        <v>3551</v>
      </c>
      <c r="H54" s="700">
        <v>43979</v>
      </c>
      <c r="I54" s="667" t="s">
        <v>8815</v>
      </c>
      <c r="J54" s="353" t="s">
        <v>8816</v>
      </c>
      <c r="K54" s="643"/>
      <c r="L54" s="644"/>
      <c r="M54" s="643"/>
      <c r="N54" s="644"/>
      <c r="O54" s="703"/>
      <c r="P54" s="703"/>
      <c r="Q54" s="703"/>
      <c r="R54" s="703"/>
      <c r="S54" s="659" t="s">
        <v>7691</v>
      </c>
    </row>
    <row r="55" spans="1:19" s="635" customFormat="1" ht="36" x14ac:dyDescent="0.2">
      <c r="A55" s="697">
        <v>30</v>
      </c>
      <c r="B55" s="703" t="s">
        <v>8739</v>
      </c>
      <c r="C55" s="699" t="s">
        <v>8740</v>
      </c>
      <c r="D55" s="667" t="s">
        <v>8705</v>
      </c>
      <c r="E55" s="699" t="s">
        <v>8741</v>
      </c>
      <c r="F55" s="621">
        <v>12310</v>
      </c>
      <c r="G55" s="621" t="s">
        <v>3407</v>
      </c>
      <c r="H55" s="700">
        <v>43908</v>
      </c>
      <c r="I55" s="701" t="s">
        <v>8680</v>
      </c>
      <c r="J55" s="353" t="s">
        <v>8742</v>
      </c>
      <c r="K55" s="643" t="s">
        <v>769</v>
      </c>
      <c r="L55" s="643"/>
      <c r="M55" s="643" t="s">
        <v>769</v>
      </c>
      <c r="N55" s="643"/>
      <c r="O55" s="703" t="s">
        <v>769</v>
      </c>
      <c r="P55" s="703"/>
      <c r="Q55" s="703"/>
      <c r="R55" s="703"/>
      <c r="S55" s="659"/>
    </row>
    <row r="56" spans="1:19" s="635" customFormat="1" ht="39" customHeight="1" x14ac:dyDescent="0.2">
      <c r="A56" s="1072">
        <v>31</v>
      </c>
      <c r="B56" s="1073" t="s">
        <v>8817</v>
      </c>
      <c r="C56" s="1044" t="s">
        <v>8818</v>
      </c>
      <c r="D56" s="667" t="s">
        <v>6597</v>
      </c>
      <c r="E56" s="1043" t="s">
        <v>8819</v>
      </c>
      <c r="F56" s="621">
        <v>264</v>
      </c>
      <c r="G56" s="621" t="s">
        <v>3531</v>
      </c>
      <c r="H56" s="700">
        <v>43945</v>
      </c>
      <c r="I56" s="701" t="s">
        <v>8820</v>
      </c>
      <c r="J56" s="353" t="s">
        <v>8821</v>
      </c>
      <c r="K56" s="643"/>
      <c r="L56" s="643"/>
      <c r="M56" s="643"/>
      <c r="N56" s="643"/>
      <c r="O56" s="703"/>
      <c r="P56" s="703"/>
      <c r="Q56" s="703"/>
      <c r="R56" s="703"/>
      <c r="S56" s="659" t="s">
        <v>7691</v>
      </c>
    </row>
    <row r="57" spans="1:19" s="635" customFormat="1" ht="39" customHeight="1" x14ac:dyDescent="0.2">
      <c r="A57" s="1072"/>
      <c r="B57" s="1073"/>
      <c r="C57" s="1044"/>
      <c r="D57" s="667" t="s">
        <v>8822</v>
      </c>
      <c r="E57" s="1043"/>
      <c r="F57" s="621">
        <v>80.75</v>
      </c>
      <c r="G57" s="621" t="s">
        <v>3531</v>
      </c>
      <c r="H57" s="700">
        <v>43945</v>
      </c>
      <c r="I57" s="701" t="s">
        <v>8820</v>
      </c>
      <c r="J57" s="353" t="s">
        <v>8823</v>
      </c>
      <c r="K57" s="643"/>
      <c r="L57" s="643"/>
      <c r="M57" s="643"/>
      <c r="N57" s="643"/>
      <c r="O57" s="703"/>
      <c r="P57" s="703"/>
      <c r="Q57" s="703"/>
      <c r="R57" s="703"/>
      <c r="S57" s="659" t="s">
        <v>7691</v>
      </c>
    </row>
    <row r="58" spans="1:19" s="635" customFormat="1" ht="39" customHeight="1" x14ac:dyDescent="0.2">
      <c r="A58" s="1072"/>
      <c r="B58" s="1073"/>
      <c r="C58" s="1044"/>
      <c r="D58" s="667" t="s">
        <v>8824</v>
      </c>
      <c r="E58" s="1043"/>
      <c r="F58" s="621">
        <v>122.97</v>
      </c>
      <c r="G58" s="621" t="s">
        <v>3531</v>
      </c>
      <c r="H58" s="700">
        <v>43945</v>
      </c>
      <c r="I58" s="701" t="s">
        <v>8825</v>
      </c>
      <c r="J58" s="353" t="s">
        <v>8826</v>
      </c>
      <c r="K58" s="643"/>
      <c r="L58" s="644"/>
      <c r="M58" s="643"/>
      <c r="N58" s="644"/>
      <c r="O58" s="703"/>
      <c r="P58" s="703"/>
      <c r="Q58" s="703"/>
      <c r="R58" s="703"/>
      <c r="S58" s="659" t="s">
        <v>7691</v>
      </c>
    </row>
    <row r="59" spans="1:19" s="635" customFormat="1" ht="39" customHeight="1" x14ac:dyDescent="0.2">
      <c r="A59" s="1072"/>
      <c r="B59" s="1073"/>
      <c r="C59" s="1044"/>
      <c r="D59" s="667" t="s">
        <v>3403</v>
      </c>
      <c r="E59" s="1043"/>
      <c r="F59" s="621">
        <v>215.34</v>
      </c>
      <c r="G59" s="621" t="s">
        <v>3531</v>
      </c>
      <c r="H59" s="700">
        <v>43945</v>
      </c>
      <c r="I59" s="701" t="s">
        <v>8827</v>
      </c>
      <c r="J59" s="353" t="s">
        <v>8828</v>
      </c>
      <c r="K59" s="643" t="s">
        <v>769</v>
      </c>
      <c r="L59" s="644"/>
      <c r="M59" s="643" t="s">
        <v>769</v>
      </c>
      <c r="N59" s="644"/>
      <c r="O59" s="703" t="s">
        <v>769</v>
      </c>
      <c r="P59" s="703"/>
      <c r="Q59" s="703"/>
      <c r="R59" s="703"/>
      <c r="S59" s="659"/>
    </row>
    <row r="60" spans="1:19" s="635" customFormat="1" ht="48" x14ac:dyDescent="0.2">
      <c r="A60" s="697">
        <v>32</v>
      </c>
      <c r="B60" s="703" t="s">
        <v>8743</v>
      </c>
      <c r="C60" s="699" t="s">
        <v>8744</v>
      </c>
      <c r="D60" s="667" t="s">
        <v>3255</v>
      </c>
      <c r="E60" s="699" t="s">
        <v>8745</v>
      </c>
      <c r="F60" s="621">
        <v>275.44</v>
      </c>
      <c r="G60" s="621" t="s">
        <v>3273</v>
      </c>
      <c r="H60" s="700">
        <v>43879</v>
      </c>
      <c r="I60" s="701" t="s">
        <v>8746</v>
      </c>
      <c r="J60" s="353" t="s">
        <v>8747</v>
      </c>
      <c r="K60" s="643" t="s">
        <v>769</v>
      </c>
      <c r="L60" s="643"/>
      <c r="M60" s="643" t="s">
        <v>769</v>
      </c>
      <c r="N60" s="643"/>
      <c r="O60" s="703" t="s">
        <v>769</v>
      </c>
      <c r="P60" s="703"/>
      <c r="Q60" s="703"/>
      <c r="R60" s="703"/>
      <c r="S60" s="659"/>
    </row>
    <row r="61" spans="1:19" s="635" customFormat="1" ht="48" x14ac:dyDescent="0.2">
      <c r="A61" s="697">
        <v>33</v>
      </c>
      <c r="B61" s="703" t="s">
        <v>8748</v>
      </c>
      <c r="C61" s="699" t="s">
        <v>8749</v>
      </c>
      <c r="D61" s="667" t="s">
        <v>8750</v>
      </c>
      <c r="E61" s="699" t="s">
        <v>8751</v>
      </c>
      <c r="F61" s="621">
        <v>3600</v>
      </c>
      <c r="G61" s="621" t="s">
        <v>3407</v>
      </c>
      <c r="H61" s="700">
        <v>43906</v>
      </c>
      <c r="I61" s="701" t="s">
        <v>8752</v>
      </c>
      <c r="J61" s="353" t="s">
        <v>8753</v>
      </c>
      <c r="K61" s="643"/>
      <c r="L61" s="644"/>
      <c r="M61" s="643"/>
      <c r="N61" s="644"/>
      <c r="O61" s="703"/>
      <c r="P61" s="703"/>
      <c r="Q61" s="703"/>
      <c r="R61" s="703"/>
      <c r="S61" s="659" t="s">
        <v>7691</v>
      </c>
    </row>
    <row r="62" spans="1:19" s="635" customFormat="1" ht="48" x14ac:dyDescent="0.2">
      <c r="A62" s="697">
        <v>34</v>
      </c>
      <c r="B62" s="703" t="s">
        <v>8754</v>
      </c>
      <c r="C62" s="699" t="s">
        <v>8755</v>
      </c>
      <c r="D62" s="667" t="s">
        <v>5437</v>
      </c>
      <c r="E62" s="699" t="s">
        <v>8756</v>
      </c>
      <c r="F62" s="621">
        <v>1400</v>
      </c>
      <c r="G62" s="621" t="s">
        <v>3407</v>
      </c>
      <c r="H62" s="700">
        <v>43906</v>
      </c>
      <c r="I62" s="701" t="s">
        <v>8752</v>
      </c>
      <c r="J62" s="353" t="s">
        <v>8757</v>
      </c>
      <c r="K62" s="643"/>
      <c r="L62" s="644"/>
      <c r="M62" s="643"/>
      <c r="N62" s="644"/>
      <c r="O62" s="703"/>
      <c r="P62" s="703"/>
      <c r="Q62" s="703"/>
      <c r="R62" s="703"/>
      <c r="S62" s="659" t="s">
        <v>7691</v>
      </c>
    </row>
    <row r="63" spans="1:19" s="635" customFormat="1" ht="60.75" customHeight="1" x14ac:dyDescent="0.2">
      <c r="A63" s="697">
        <v>35</v>
      </c>
      <c r="B63" s="703" t="s">
        <v>8758</v>
      </c>
      <c r="C63" s="699" t="s">
        <v>8802</v>
      </c>
      <c r="D63" s="667" t="s">
        <v>8759</v>
      </c>
      <c r="E63" s="699" t="s">
        <v>8760</v>
      </c>
      <c r="F63" s="621">
        <v>800</v>
      </c>
      <c r="G63" s="621" t="s">
        <v>3407</v>
      </c>
      <c r="H63" s="700">
        <v>43900</v>
      </c>
      <c r="I63" s="701" t="s">
        <v>8752</v>
      </c>
      <c r="J63" s="353" t="s">
        <v>8761</v>
      </c>
      <c r="K63" s="643"/>
      <c r="L63" s="644"/>
      <c r="M63" s="643"/>
      <c r="N63" s="644"/>
      <c r="O63" s="703"/>
      <c r="P63" s="703"/>
      <c r="Q63" s="703"/>
      <c r="R63" s="703"/>
      <c r="S63" s="659" t="s">
        <v>7691</v>
      </c>
    </row>
    <row r="64" spans="1:19" s="635" customFormat="1" ht="33.75" customHeight="1" x14ac:dyDescent="0.2">
      <c r="A64" s="697">
        <v>36</v>
      </c>
      <c r="B64" s="703" t="s">
        <v>8762</v>
      </c>
      <c r="C64" s="699" t="s">
        <v>8763</v>
      </c>
      <c r="D64" s="667" t="s">
        <v>8764</v>
      </c>
      <c r="E64" s="699" t="s">
        <v>8765</v>
      </c>
      <c r="F64" s="621">
        <v>3000</v>
      </c>
      <c r="G64" s="621" t="s">
        <v>3407</v>
      </c>
      <c r="H64" s="700">
        <v>43906</v>
      </c>
      <c r="I64" s="701" t="s">
        <v>8766</v>
      </c>
      <c r="J64" s="353" t="s">
        <v>8767</v>
      </c>
      <c r="K64" s="643"/>
      <c r="L64" s="644"/>
      <c r="M64" s="643"/>
      <c r="N64" s="644"/>
      <c r="O64" s="703"/>
      <c r="P64" s="703"/>
      <c r="Q64" s="703"/>
      <c r="R64" s="703"/>
      <c r="S64" s="659" t="s">
        <v>7691</v>
      </c>
    </row>
    <row r="65" spans="1:19" s="635" customFormat="1" ht="48.75" customHeight="1" x14ac:dyDescent="0.2">
      <c r="A65" s="697">
        <v>37</v>
      </c>
      <c r="B65" s="703" t="s">
        <v>8768</v>
      </c>
      <c r="C65" s="699" t="s">
        <v>8769</v>
      </c>
      <c r="D65" s="667" t="s">
        <v>7041</v>
      </c>
      <c r="E65" s="699" t="s">
        <v>8760</v>
      </c>
      <c r="F65" s="621">
        <v>2745.1</v>
      </c>
      <c r="G65" s="621" t="s">
        <v>3407</v>
      </c>
      <c r="H65" s="700">
        <v>43908</v>
      </c>
      <c r="I65" s="701" t="s">
        <v>8766</v>
      </c>
      <c r="J65" s="353" t="s">
        <v>8770</v>
      </c>
      <c r="K65" s="643"/>
      <c r="L65" s="644"/>
      <c r="M65" s="643"/>
      <c r="N65" s="644"/>
      <c r="O65" s="703"/>
      <c r="P65" s="703"/>
      <c r="Q65" s="703"/>
      <c r="R65" s="703"/>
      <c r="S65" s="659" t="s">
        <v>7691</v>
      </c>
    </row>
    <row r="66" spans="1:19" s="635" customFormat="1" ht="36" customHeight="1" x14ac:dyDescent="0.2">
      <c r="A66" s="697">
        <v>38</v>
      </c>
      <c r="B66" s="703" t="s">
        <v>8771</v>
      </c>
      <c r="C66" s="699" t="s">
        <v>8772</v>
      </c>
      <c r="D66" s="667" t="s">
        <v>8773</v>
      </c>
      <c r="E66" s="699" t="s">
        <v>8774</v>
      </c>
      <c r="F66" s="621">
        <v>1365</v>
      </c>
      <c r="G66" s="621" t="s">
        <v>3407</v>
      </c>
      <c r="H66" s="700">
        <v>43900</v>
      </c>
      <c r="I66" s="701" t="s">
        <v>8766</v>
      </c>
      <c r="J66" s="353" t="s">
        <v>8775</v>
      </c>
      <c r="K66" s="643"/>
      <c r="L66" s="644"/>
      <c r="M66" s="643"/>
      <c r="N66" s="644"/>
      <c r="O66" s="703"/>
      <c r="P66" s="703"/>
      <c r="Q66" s="703"/>
      <c r="R66" s="703"/>
      <c r="S66" s="659" t="s">
        <v>7691</v>
      </c>
    </row>
    <row r="67" spans="1:19" s="635" customFormat="1" ht="77.25" customHeight="1" x14ac:dyDescent="0.2">
      <c r="A67" s="697">
        <v>39</v>
      </c>
      <c r="B67" s="703" t="s">
        <v>8776</v>
      </c>
      <c r="C67" s="699" t="s">
        <v>8777</v>
      </c>
      <c r="D67" s="667" t="s">
        <v>5437</v>
      </c>
      <c r="E67" s="699" t="s">
        <v>8778</v>
      </c>
      <c r="F67" s="621">
        <v>1200</v>
      </c>
      <c r="G67" s="621" t="s">
        <v>3407</v>
      </c>
      <c r="H67" s="700">
        <v>43900</v>
      </c>
      <c r="I67" s="701" t="s">
        <v>8766</v>
      </c>
      <c r="J67" s="353" t="s">
        <v>8779</v>
      </c>
      <c r="K67" s="643" t="s">
        <v>769</v>
      </c>
      <c r="L67" s="644"/>
      <c r="M67" s="643" t="s">
        <v>769</v>
      </c>
      <c r="N67" s="644"/>
      <c r="O67" s="703" t="s">
        <v>769</v>
      </c>
      <c r="P67" s="703"/>
      <c r="Q67" s="703"/>
      <c r="R67" s="703"/>
      <c r="S67" s="659"/>
    </row>
    <row r="68" spans="1:19" s="635" customFormat="1" ht="24" x14ac:dyDescent="0.2">
      <c r="A68" s="697">
        <v>40</v>
      </c>
      <c r="B68" s="703" t="s">
        <v>8780</v>
      </c>
      <c r="C68" s="699" t="s">
        <v>7829</v>
      </c>
      <c r="D68" s="667" t="s">
        <v>5113</v>
      </c>
      <c r="E68" s="699" t="s">
        <v>8781</v>
      </c>
      <c r="F68" s="621">
        <v>1200</v>
      </c>
      <c r="G68" s="621" t="s">
        <v>3407</v>
      </c>
      <c r="H68" s="700">
        <v>43899</v>
      </c>
      <c r="I68" s="701" t="s">
        <v>8782</v>
      </c>
      <c r="J68" s="353" t="s">
        <v>8783</v>
      </c>
      <c r="K68" s="643"/>
      <c r="L68" s="644"/>
      <c r="M68" s="643"/>
      <c r="N68" s="644"/>
      <c r="O68" s="703"/>
      <c r="P68" s="703"/>
      <c r="Q68" s="703"/>
      <c r="R68" s="703"/>
      <c r="S68" s="659" t="s">
        <v>7691</v>
      </c>
    </row>
    <row r="69" spans="1:19" s="635" customFormat="1" ht="24" x14ac:dyDescent="0.2">
      <c r="A69" s="1072">
        <v>41</v>
      </c>
      <c r="B69" s="1073" t="s">
        <v>8829</v>
      </c>
      <c r="C69" s="1044" t="s">
        <v>6611</v>
      </c>
      <c r="D69" s="667" t="s">
        <v>8607</v>
      </c>
      <c r="E69" s="1044" t="s">
        <v>8830</v>
      </c>
      <c r="F69" s="621">
        <v>1200</v>
      </c>
      <c r="G69" s="621" t="s">
        <v>3531</v>
      </c>
      <c r="H69" s="700">
        <v>43945</v>
      </c>
      <c r="I69" s="701" t="s">
        <v>8831</v>
      </c>
      <c r="J69" s="554" t="s">
        <v>8832</v>
      </c>
      <c r="K69" s="643"/>
      <c r="L69" s="644"/>
      <c r="M69" s="643"/>
      <c r="N69" s="644"/>
      <c r="O69" s="703"/>
      <c r="P69" s="703"/>
      <c r="Q69" s="703"/>
      <c r="R69" s="703"/>
      <c r="S69" s="659" t="s">
        <v>7691</v>
      </c>
    </row>
    <row r="70" spans="1:19" s="635" customFormat="1" ht="24" x14ac:dyDescent="0.2">
      <c r="A70" s="1072"/>
      <c r="B70" s="1073"/>
      <c r="C70" s="1044"/>
      <c r="D70" s="667" t="s">
        <v>8833</v>
      </c>
      <c r="E70" s="1044"/>
      <c r="F70" s="621">
        <v>700</v>
      </c>
      <c r="G70" s="621" t="s">
        <v>3531</v>
      </c>
      <c r="H70" s="700">
        <v>43945</v>
      </c>
      <c r="I70" s="701" t="s">
        <v>8831</v>
      </c>
      <c r="J70" s="554" t="s">
        <v>8834</v>
      </c>
      <c r="K70" s="643"/>
      <c r="L70" s="644"/>
      <c r="M70" s="643"/>
      <c r="N70" s="644"/>
      <c r="O70" s="703"/>
      <c r="P70" s="703"/>
      <c r="Q70" s="703"/>
      <c r="R70" s="703"/>
      <c r="S70" s="659" t="s">
        <v>7691</v>
      </c>
    </row>
    <row r="71" spans="1:19" s="635" customFormat="1" ht="24" x14ac:dyDescent="0.2">
      <c r="A71" s="1072"/>
      <c r="B71" s="1073"/>
      <c r="C71" s="1044"/>
      <c r="D71" s="667" t="s">
        <v>3410</v>
      </c>
      <c r="E71" s="1044"/>
      <c r="F71" s="621">
        <v>834.75</v>
      </c>
      <c r="G71" s="621" t="s">
        <v>3531</v>
      </c>
      <c r="H71" s="700">
        <v>43945</v>
      </c>
      <c r="I71" s="701" t="s">
        <v>8831</v>
      </c>
      <c r="J71" s="554" t="s">
        <v>8835</v>
      </c>
      <c r="K71" s="643"/>
      <c r="L71" s="644"/>
      <c r="M71" s="643"/>
      <c r="N71" s="644"/>
      <c r="O71" s="703"/>
      <c r="P71" s="703"/>
      <c r="Q71" s="703"/>
      <c r="R71" s="703"/>
      <c r="S71" s="659" t="s">
        <v>7691</v>
      </c>
    </row>
    <row r="72" spans="1:19" s="635" customFormat="1" ht="24" x14ac:dyDescent="0.2">
      <c r="A72" s="1072"/>
      <c r="B72" s="1073"/>
      <c r="C72" s="1044"/>
      <c r="D72" s="667" t="s">
        <v>8836</v>
      </c>
      <c r="E72" s="1044"/>
      <c r="F72" s="621">
        <v>2979.8</v>
      </c>
      <c r="G72" s="621" t="s">
        <v>3531</v>
      </c>
      <c r="H72" s="700">
        <v>43945</v>
      </c>
      <c r="I72" s="701" t="s">
        <v>8831</v>
      </c>
      <c r="J72" s="554" t="s">
        <v>8837</v>
      </c>
      <c r="K72" s="643"/>
      <c r="L72" s="644"/>
      <c r="M72" s="643"/>
      <c r="N72" s="644"/>
      <c r="O72" s="703"/>
      <c r="P72" s="703"/>
      <c r="Q72" s="703"/>
      <c r="R72" s="703"/>
      <c r="S72" s="659" t="s">
        <v>7691</v>
      </c>
    </row>
    <row r="73" spans="1:19" s="635" customFormat="1" ht="24" x14ac:dyDescent="0.2">
      <c r="A73" s="1072"/>
      <c r="B73" s="1073"/>
      <c r="C73" s="1044"/>
      <c r="D73" s="667" t="s">
        <v>8838</v>
      </c>
      <c r="E73" s="1044"/>
      <c r="F73" s="621">
        <v>873</v>
      </c>
      <c r="G73" s="621" t="s">
        <v>3531</v>
      </c>
      <c r="H73" s="700">
        <v>43945</v>
      </c>
      <c r="I73" s="701" t="s">
        <v>8831</v>
      </c>
      <c r="J73" s="554" t="s">
        <v>8839</v>
      </c>
      <c r="K73" s="643"/>
      <c r="L73" s="644"/>
      <c r="M73" s="643"/>
      <c r="N73" s="644"/>
      <c r="O73" s="703"/>
      <c r="P73" s="703"/>
      <c r="Q73" s="703"/>
      <c r="R73" s="703"/>
      <c r="S73" s="659" t="s">
        <v>7691</v>
      </c>
    </row>
    <row r="74" spans="1:19" s="635" customFormat="1" ht="24" x14ac:dyDescent="0.2">
      <c r="A74" s="1072"/>
      <c r="B74" s="1073"/>
      <c r="C74" s="1044"/>
      <c r="D74" s="667" t="s">
        <v>3413</v>
      </c>
      <c r="E74" s="1044"/>
      <c r="F74" s="621">
        <v>1621.3</v>
      </c>
      <c r="G74" s="621" t="s">
        <v>3531</v>
      </c>
      <c r="H74" s="700">
        <v>43945</v>
      </c>
      <c r="I74" s="701" t="s">
        <v>8831</v>
      </c>
      <c r="J74" s="554" t="s">
        <v>8840</v>
      </c>
      <c r="K74" s="643"/>
      <c r="L74" s="644"/>
      <c r="M74" s="643"/>
      <c r="N74" s="644"/>
      <c r="O74" s="703"/>
      <c r="P74" s="703"/>
      <c r="Q74" s="703"/>
      <c r="R74" s="703"/>
      <c r="S74" s="659" t="s">
        <v>7691</v>
      </c>
    </row>
    <row r="75" spans="1:19" s="635" customFormat="1" ht="48" x14ac:dyDescent="0.2">
      <c r="A75" s="697">
        <v>42</v>
      </c>
      <c r="B75" s="703" t="s">
        <v>8784</v>
      </c>
      <c r="C75" s="699" t="s">
        <v>8785</v>
      </c>
      <c r="D75" s="667" t="s">
        <v>8786</v>
      </c>
      <c r="E75" s="699" t="s">
        <v>8787</v>
      </c>
      <c r="F75" s="621">
        <v>5960</v>
      </c>
      <c r="G75" s="621" t="s">
        <v>3273</v>
      </c>
      <c r="H75" s="700">
        <v>43888</v>
      </c>
      <c r="I75" s="701" t="s">
        <v>8788</v>
      </c>
      <c r="J75" s="353" t="s">
        <v>8789</v>
      </c>
      <c r="K75" s="643"/>
      <c r="L75" s="644"/>
      <c r="M75" s="643"/>
      <c r="N75" s="644"/>
      <c r="O75" s="703"/>
      <c r="P75" s="703"/>
      <c r="Q75" s="703"/>
      <c r="R75" s="703"/>
      <c r="S75" s="659" t="s">
        <v>7691</v>
      </c>
    </row>
    <row r="76" spans="1:19" s="635" customFormat="1" ht="35.25" customHeight="1" x14ac:dyDescent="0.2">
      <c r="A76" s="697">
        <v>43</v>
      </c>
      <c r="B76" s="703" t="s">
        <v>8790</v>
      </c>
      <c r="C76" s="699" t="s">
        <v>7520</v>
      </c>
      <c r="D76" s="667" t="s">
        <v>8791</v>
      </c>
      <c r="E76" s="699" t="s">
        <v>8792</v>
      </c>
      <c r="F76" s="621">
        <v>1700</v>
      </c>
      <c r="G76" s="621" t="s">
        <v>3407</v>
      </c>
      <c r="H76" s="700">
        <v>43894</v>
      </c>
      <c r="I76" s="701" t="s">
        <v>8793</v>
      </c>
      <c r="J76" s="353" t="s">
        <v>8794</v>
      </c>
      <c r="K76" s="643"/>
      <c r="L76" s="644"/>
      <c r="M76" s="643"/>
      <c r="N76" s="644"/>
      <c r="O76" s="703"/>
      <c r="P76" s="703"/>
      <c r="Q76" s="703"/>
      <c r="R76" s="703"/>
      <c r="S76" s="659" t="s">
        <v>7691</v>
      </c>
    </row>
    <row r="77" spans="1:19" s="635" customFormat="1" ht="72" x14ac:dyDescent="0.2">
      <c r="A77" s="697">
        <v>44</v>
      </c>
      <c r="B77" s="703" t="s">
        <v>8841</v>
      </c>
      <c r="C77" s="699" t="s">
        <v>8842</v>
      </c>
      <c r="D77" s="667" t="s">
        <v>8843</v>
      </c>
      <c r="E77" s="699" t="s">
        <v>8844</v>
      </c>
      <c r="F77" s="621">
        <v>5500</v>
      </c>
      <c r="G77" s="621" t="s">
        <v>3531</v>
      </c>
      <c r="H77" s="700">
        <v>43941</v>
      </c>
      <c r="I77" s="701" t="s">
        <v>8845</v>
      </c>
      <c r="J77" s="353" t="s">
        <v>8846</v>
      </c>
      <c r="K77" s="643"/>
      <c r="L77" s="644"/>
      <c r="M77" s="643"/>
      <c r="N77" s="644"/>
      <c r="O77" s="703"/>
      <c r="P77" s="703"/>
      <c r="Q77" s="703"/>
      <c r="R77" s="703"/>
      <c r="S77" s="659" t="s">
        <v>7691</v>
      </c>
    </row>
    <row r="78" spans="1:19" s="635" customFormat="1" ht="35.25" customHeight="1" x14ac:dyDescent="0.2">
      <c r="A78" s="1072">
        <v>45</v>
      </c>
      <c r="B78" s="1073" t="s">
        <v>8847</v>
      </c>
      <c r="C78" s="1044" t="s">
        <v>6985</v>
      </c>
      <c r="D78" s="699" t="s">
        <v>6083</v>
      </c>
      <c r="E78" s="1044" t="s">
        <v>8848</v>
      </c>
      <c r="F78" s="621">
        <v>360</v>
      </c>
      <c r="G78" s="621" t="s">
        <v>3531</v>
      </c>
      <c r="H78" s="700">
        <v>43950</v>
      </c>
      <c r="I78" s="701" t="s">
        <v>8849</v>
      </c>
      <c r="J78" s="554" t="s">
        <v>8850</v>
      </c>
      <c r="K78" s="643"/>
      <c r="L78" s="644"/>
      <c r="M78" s="643"/>
      <c r="N78" s="644"/>
      <c r="O78" s="703"/>
      <c r="P78" s="703"/>
      <c r="Q78" s="703"/>
      <c r="R78" s="703"/>
      <c r="S78" s="659" t="s">
        <v>7691</v>
      </c>
    </row>
    <row r="79" spans="1:19" s="635" customFormat="1" ht="35.25" customHeight="1" x14ac:dyDescent="0.2">
      <c r="A79" s="1072"/>
      <c r="B79" s="1073"/>
      <c r="C79" s="1044"/>
      <c r="D79" s="699" t="s">
        <v>8851</v>
      </c>
      <c r="E79" s="1044"/>
      <c r="F79" s="621">
        <v>1367.3</v>
      </c>
      <c r="G79" s="621" t="s">
        <v>3531</v>
      </c>
      <c r="H79" s="700">
        <v>43950</v>
      </c>
      <c r="I79" s="701" t="s">
        <v>8849</v>
      </c>
      <c r="J79" s="554" t="s">
        <v>8852</v>
      </c>
      <c r="K79" s="643"/>
      <c r="L79" s="644"/>
      <c r="M79" s="643"/>
      <c r="N79" s="644"/>
      <c r="O79" s="703"/>
      <c r="P79" s="703"/>
      <c r="Q79" s="703"/>
      <c r="R79" s="703"/>
      <c r="S79" s="659" t="s">
        <v>7691</v>
      </c>
    </row>
    <row r="80" spans="1:19" s="635" customFormat="1" ht="35.25" customHeight="1" x14ac:dyDescent="0.2">
      <c r="A80" s="1072"/>
      <c r="B80" s="1073"/>
      <c r="C80" s="1044"/>
      <c r="D80" s="699" t="s">
        <v>3659</v>
      </c>
      <c r="E80" s="1044"/>
      <c r="F80" s="621">
        <v>150</v>
      </c>
      <c r="G80" s="621" t="s">
        <v>3531</v>
      </c>
      <c r="H80" s="700">
        <v>43950</v>
      </c>
      <c r="I80" s="701" t="s">
        <v>8849</v>
      </c>
      <c r="J80" s="554" t="s">
        <v>8853</v>
      </c>
      <c r="K80" s="643"/>
      <c r="L80" s="644"/>
      <c r="M80" s="643"/>
      <c r="N80" s="644"/>
      <c r="O80" s="703"/>
      <c r="P80" s="703"/>
      <c r="Q80" s="703"/>
      <c r="R80" s="703"/>
      <c r="S80" s="659" t="s">
        <v>7691</v>
      </c>
    </row>
    <row r="81" spans="1:19" s="635" customFormat="1" ht="35.25" customHeight="1" x14ac:dyDescent="0.2">
      <c r="A81" s="1072"/>
      <c r="B81" s="1073"/>
      <c r="C81" s="1044"/>
      <c r="D81" s="699" t="s">
        <v>8379</v>
      </c>
      <c r="E81" s="1044"/>
      <c r="F81" s="621">
        <v>1225.8</v>
      </c>
      <c r="G81" s="621" t="s">
        <v>3531</v>
      </c>
      <c r="H81" s="700">
        <v>43950</v>
      </c>
      <c r="I81" s="701" t="s">
        <v>8849</v>
      </c>
      <c r="J81" s="554" t="s">
        <v>8854</v>
      </c>
      <c r="K81" s="643"/>
      <c r="L81" s="644"/>
      <c r="M81" s="643"/>
      <c r="N81" s="644"/>
      <c r="O81" s="703"/>
      <c r="P81" s="703"/>
      <c r="Q81" s="703"/>
      <c r="R81" s="703"/>
      <c r="S81" s="659" t="s">
        <v>7691</v>
      </c>
    </row>
    <row r="82" spans="1:19" s="635" customFormat="1" ht="35.25" customHeight="1" x14ac:dyDescent="0.2">
      <c r="A82" s="697">
        <v>46</v>
      </c>
      <c r="B82" s="703" t="s">
        <v>8855</v>
      </c>
      <c r="C82" s="699" t="s">
        <v>8856</v>
      </c>
      <c r="D82" s="699" t="s">
        <v>8857</v>
      </c>
      <c r="E82" s="699" t="s">
        <v>8858</v>
      </c>
      <c r="F82" s="621">
        <v>2631</v>
      </c>
      <c r="G82" s="621" t="s">
        <v>3531</v>
      </c>
      <c r="H82" s="700">
        <v>43938</v>
      </c>
      <c r="I82" s="701" t="s">
        <v>8859</v>
      </c>
      <c r="J82" s="554" t="s">
        <v>8860</v>
      </c>
      <c r="K82" s="643"/>
      <c r="L82" s="644"/>
      <c r="M82" s="643"/>
      <c r="N82" s="644"/>
      <c r="O82" s="703"/>
      <c r="P82" s="703"/>
      <c r="Q82" s="703"/>
      <c r="R82" s="703"/>
      <c r="S82" s="659" t="s">
        <v>7691</v>
      </c>
    </row>
    <row r="83" spans="1:19" s="635" customFormat="1" ht="60" x14ac:dyDescent="0.2">
      <c r="A83" s="697">
        <v>47</v>
      </c>
      <c r="B83" s="703" t="s">
        <v>8861</v>
      </c>
      <c r="C83" s="699" t="s">
        <v>8862</v>
      </c>
      <c r="D83" s="699" t="s">
        <v>6217</v>
      </c>
      <c r="E83" s="699" t="s">
        <v>8863</v>
      </c>
      <c r="F83" s="621" t="s">
        <v>3238</v>
      </c>
      <c r="G83" s="621" t="s">
        <v>3531</v>
      </c>
      <c r="H83" s="700">
        <v>43936</v>
      </c>
      <c r="I83" s="701" t="s">
        <v>6217</v>
      </c>
      <c r="J83" s="554" t="s">
        <v>8864</v>
      </c>
      <c r="K83" s="643"/>
      <c r="L83" s="644"/>
      <c r="M83" s="643"/>
      <c r="N83" s="644"/>
      <c r="O83" s="703"/>
      <c r="P83" s="703"/>
      <c r="Q83" s="703"/>
      <c r="R83" s="703"/>
      <c r="S83" s="659" t="s">
        <v>7691</v>
      </c>
    </row>
    <row r="84" spans="1:19" s="635" customFormat="1" ht="35.25" customHeight="1" x14ac:dyDescent="0.2">
      <c r="A84" s="1072">
        <v>48</v>
      </c>
      <c r="B84" s="1073" t="s">
        <v>8865</v>
      </c>
      <c r="C84" s="1044" t="s">
        <v>8866</v>
      </c>
      <c r="D84" s="699" t="s">
        <v>8867</v>
      </c>
      <c r="E84" s="1044" t="s">
        <v>8868</v>
      </c>
      <c r="F84" s="621">
        <v>603.02</v>
      </c>
      <c r="G84" s="621" t="s">
        <v>3531</v>
      </c>
      <c r="H84" s="700">
        <v>43945</v>
      </c>
      <c r="I84" s="701" t="s">
        <v>8869</v>
      </c>
      <c r="J84" s="554" t="s">
        <v>8870</v>
      </c>
      <c r="K84" s="643"/>
      <c r="L84" s="644"/>
      <c r="M84" s="643"/>
      <c r="N84" s="644"/>
      <c r="O84" s="703"/>
      <c r="P84" s="703"/>
      <c r="Q84" s="703"/>
      <c r="R84" s="703"/>
      <c r="S84" s="659" t="s">
        <v>7691</v>
      </c>
    </row>
    <row r="85" spans="1:19" s="635" customFormat="1" ht="35.25" customHeight="1" x14ac:dyDescent="0.2">
      <c r="A85" s="1072"/>
      <c r="B85" s="1073"/>
      <c r="C85" s="1044"/>
      <c r="D85" s="699" t="s">
        <v>3509</v>
      </c>
      <c r="E85" s="1044"/>
      <c r="F85" s="621">
        <v>300</v>
      </c>
      <c r="G85" s="621" t="s">
        <v>3531</v>
      </c>
      <c r="H85" s="700">
        <v>43945</v>
      </c>
      <c r="I85" s="701" t="s">
        <v>8871</v>
      </c>
      <c r="J85" s="554" t="s">
        <v>8872</v>
      </c>
      <c r="K85" s="643"/>
      <c r="L85" s="644"/>
      <c r="M85" s="643"/>
      <c r="N85" s="644"/>
      <c r="O85" s="703"/>
      <c r="P85" s="703"/>
      <c r="Q85" s="703"/>
      <c r="R85" s="703"/>
      <c r="S85" s="659" t="s">
        <v>7691</v>
      </c>
    </row>
    <row r="86" spans="1:19" s="635" customFormat="1" ht="72" x14ac:dyDescent="0.2">
      <c r="A86" s="697">
        <v>49</v>
      </c>
      <c r="B86" s="703" t="s">
        <v>8960</v>
      </c>
      <c r="C86" s="699" t="s">
        <v>8737</v>
      </c>
      <c r="D86" s="699" t="s">
        <v>8963</v>
      </c>
      <c r="E86" s="699" t="s">
        <v>8961</v>
      </c>
      <c r="F86" s="621" t="s">
        <v>3238</v>
      </c>
      <c r="G86" s="1074" t="s">
        <v>8962</v>
      </c>
      <c r="H86" s="1074"/>
      <c r="I86" s="1074"/>
      <c r="J86" s="1074"/>
      <c r="K86" s="643"/>
      <c r="L86" s="705" t="s">
        <v>3238</v>
      </c>
      <c r="M86" s="643"/>
      <c r="N86" s="644"/>
      <c r="O86" s="703"/>
      <c r="P86" s="703"/>
      <c r="Q86" s="703"/>
      <c r="R86" s="703"/>
      <c r="S86" s="659" t="s">
        <v>7691</v>
      </c>
    </row>
    <row r="87" spans="1:19" s="635" customFormat="1" ht="60" x14ac:dyDescent="0.2">
      <c r="A87" s="697">
        <v>50</v>
      </c>
      <c r="B87" s="703" t="s">
        <v>8873</v>
      </c>
      <c r="C87" s="699" t="s">
        <v>8874</v>
      </c>
      <c r="D87" s="699" t="s">
        <v>8875</v>
      </c>
      <c r="E87" s="699" t="s">
        <v>8876</v>
      </c>
      <c r="F87" s="621">
        <v>261.7</v>
      </c>
      <c r="G87" s="621" t="s">
        <v>3531</v>
      </c>
      <c r="H87" s="700">
        <v>43943</v>
      </c>
      <c r="I87" s="701" t="s">
        <v>8877</v>
      </c>
      <c r="J87" s="554" t="s">
        <v>8878</v>
      </c>
      <c r="K87" s="643" t="s">
        <v>769</v>
      </c>
      <c r="L87" s="644"/>
      <c r="M87" s="643" t="s">
        <v>769</v>
      </c>
      <c r="N87" s="644"/>
      <c r="O87" s="703" t="s">
        <v>769</v>
      </c>
      <c r="P87" s="703"/>
      <c r="Q87" s="703"/>
      <c r="R87" s="703"/>
      <c r="S87" s="659"/>
    </row>
    <row r="88" spans="1:19" s="635" customFormat="1" ht="35.25" customHeight="1" x14ac:dyDescent="0.2">
      <c r="A88" s="697">
        <v>51</v>
      </c>
      <c r="B88" s="703" t="s">
        <v>8879</v>
      </c>
      <c r="C88" s="699" t="s">
        <v>7743</v>
      </c>
      <c r="D88" s="699" t="s">
        <v>8880</v>
      </c>
      <c r="E88" s="699" t="s">
        <v>8881</v>
      </c>
      <c r="F88" s="621">
        <v>17500</v>
      </c>
      <c r="G88" s="621" t="s">
        <v>3551</v>
      </c>
      <c r="H88" s="700">
        <v>43969</v>
      </c>
      <c r="I88" s="701" t="s">
        <v>8882</v>
      </c>
      <c r="J88" s="554" t="s">
        <v>8883</v>
      </c>
      <c r="K88" s="643" t="s">
        <v>769</v>
      </c>
      <c r="L88" s="644"/>
      <c r="M88" s="643" t="s">
        <v>769</v>
      </c>
      <c r="N88" s="644"/>
      <c r="O88" s="703" t="s">
        <v>769</v>
      </c>
      <c r="P88" s="703"/>
      <c r="Q88" s="703"/>
      <c r="R88" s="703"/>
      <c r="S88" s="659"/>
    </row>
    <row r="89" spans="1:19" s="635" customFormat="1" ht="60" x14ac:dyDescent="0.2">
      <c r="A89" s="697">
        <v>52</v>
      </c>
      <c r="B89" s="703" t="s">
        <v>8884</v>
      </c>
      <c r="C89" s="699" t="s">
        <v>8270</v>
      </c>
      <c r="D89" s="699" t="s">
        <v>8885</v>
      </c>
      <c r="E89" s="699" t="s">
        <v>8886</v>
      </c>
      <c r="F89" s="621">
        <v>2596</v>
      </c>
      <c r="G89" s="621" t="s">
        <v>3531</v>
      </c>
      <c r="H89" s="700">
        <v>43951</v>
      </c>
      <c r="I89" s="701" t="s">
        <v>8887</v>
      </c>
      <c r="J89" s="554" t="s">
        <v>8888</v>
      </c>
      <c r="K89" s="643"/>
      <c r="L89" s="644"/>
      <c r="M89" s="643"/>
      <c r="N89" s="644"/>
      <c r="O89" s="703"/>
      <c r="P89" s="703"/>
      <c r="Q89" s="703"/>
      <c r="R89" s="703"/>
      <c r="S89" s="659" t="s">
        <v>7691</v>
      </c>
    </row>
    <row r="90" spans="1:19" s="635" customFormat="1" ht="35.25" customHeight="1" x14ac:dyDescent="0.2">
      <c r="A90" s="1072">
        <v>53</v>
      </c>
      <c r="B90" s="1073" t="s">
        <v>8889</v>
      </c>
      <c r="C90" s="1044" t="s">
        <v>8890</v>
      </c>
      <c r="D90" s="699" t="s">
        <v>7916</v>
      </c>
      <c r="E90" s="1043" t="s">
        <v>8891</v>
      </c>
      <c r="F90" s="621">
        <v>560.1</v>
      </c>
      <c r="G90" s="621" t="s">
        <v>3531</v>
      </c>
      <c r="H90" s="700">
        <v>43936</v>
      </c>
      <c r="I90" s="701" t="s">
        <v>8892</v>
      </c>
      <c r="J90" s="554" t="s">
        <v>8893</v>
      </c>
      <c r="K90" s="643"/>
      <c r="L90" s="644"/>
      <c r="M90" s="643"/>
      <c r="N90" s="644"/>
      <c r="O90" s="703"/>
      <c r="P90" s="703"/>
      <c r="Q90" s="703"/>
      <c r="R90" s="703"/>
      <c r="S90" s="659" t="s">
        <v>7691</v>
      </c>
    </row>
    <row r="91" spans="1:19" s="635" customFormat="1" ht="35.25" customHeight="1" x14ac:dyDescent="0.2">
      <c r="A91" s="1072"/>
      <c r="B91" s="1073"/>
      <c r="C91" s="1044"/>
      <c r="D91" s="699" t="s">
        <v>8894</v>
      </c>
      <c r="E91" s="1043"/>
      <c r="F91" s="621">
        <v>664.5</v>
      </c>
      <c r="G91" s="621" t="s">
        <v>3531</v>
      </c>
      <c r="H91" s="700">
        <v>43936</v>
      </c>
      <c r="I91" s="701" t="s">
        <v>8892</v>
      </c>
      <c r="J91" s="554" t="s">
        <v>8895</v>
      </c>
      <c r="K91" s="643"/>
      <c r="L91" s="644"/>
      <c r="M91" s="643"/>
      <c r="N91" s="644"/>
      <c r="O91" s="703"/>
      <c r="P91" s="703"/>
      <c r="Q91" s="703"/>
      <c r="R91" s="703"/>
      <c r="S91" s="659" t="s">
        <v>7691</v>
      </c>
    </row>
    <row r="92" spans="1:19" s="635" customFormat="1" ht="35.25" customHeight="1" x14ac:dyDescent="0.2">
      <c r="A92" s="1072"/>
      <c r="B92" s="1073"/>
      <c r="C92" s="1044"/>
      <c r="D92" s="699" t="s">
        <v>1676</v>
      </c>
      <c r="E92" s="1043"/>
      <c r="F92" s="621">
        <v>759.3</v>
      </c>
      <c r="G92" s="621" t="s">
        <v>3531</v>
      </c>
      <c r="H92" s="700">
        <v>43936</v>
      </c>
      <c r="I92" s="701" t="s">
        <v>8892</v>
      </c>
      <c r="J92" s="554" t="s">
        <v>8896</v>
      </c>
      <c r="K92" s="643"/>
      <c r="L92" s="644"/>
      <c r="M92" s="643"/>
      <c r="N92" s="644"/>
      <c r="O92" s="703"/>
      <c r="P92" s="703"/>
      <c r="Q92" s="703"/>
      <c r="R92" s="703"/>
      <c r="S92" s="659" t="s">
        <v>7691</v>
      </c>
    </row>
    <row r="93" spans="1:19" s="635" customFormat="1" ht="35.25" customHeight="1" x14ac:dyDescent="0.2">
      <c r="A93" s="1072"/>
      <c r="B93" s="1073"/>
      <c r="C93" s="1044"/>
      <c r="D93" s="699" t="s">
        <v>8897</v>
      </c>
      <c r="E93" s="1043"/>
      <c r="F93" s="621">
        <v>664.5</v>
      </c>
      <c r="G93" s="621" t="s">
        <v>3531</v>
      </c>
      <c r="H93" s="700">
        <v>43936</v>
      </c>
      <c r="I93" s="701" t="s">
        <v>8892</v>
      </c>
      <c r="J93" s="554" t="s">
        <v>8898</v>
      </c>
      <c r="K93" s="643"/>
      <c r="L93" s="644"/>
      <c r="M93" s="643"/>
      <c r="N93" s="644"/>
      <c r="O93" s="703"/>
      <c r="P93" s="703"/>
      <c r="Q93" s="703"/>
      <c r="R93" s="703"/>
      <c r="S93" s="659" t="s">
        <v>7691</v>
      </c>
    </row>
    <row r="94" spans="1:19" s="635" customFormat="1" ht="35.25" customHeight="1" x14ac:dyDescent="0.2">
      <c r="A94" s="697">
        <v>54</v>
      </c>
      <c r="B94" s="703" t="s">
        <v>8795</v>
      </c>
      <c r="C94" s="699" t="s">
        <v>8796</v>
      </c>
      <c r="D94" s="699" t="s">
        <v>8797</v>
      </c>
      <c r="E94" s="699" t="s">
        <v>8798</v>
      </c>
      <c r="F94" s="621">
        <v>4948</v>
      </c>
      <c r="G94" s="621" t="s">
        <v>3407</v>
      </c>
      <c r="H94" s="700">
        <v>43909</v>
      </c>
      <c r="I94" s="701" t="s">
        <v>8799</v>
      </c>
      <c r="J94" s="353" t="s">
        <v>8800</v>
      </c>
      <c r="K94" s="643" t="s">
        <v>769</v>
      </c>
      <c r="L94" s="644"/>
      <c r="M94" s="643" t="s">
        <v>769</v>
      </c>
      <c r="N94" s="644"/>
      <c r="O94" s="703" t="s">
        <v>769</v>
      </c>
      <c r="P94" s="703"/>
      <c r="Q94" s="703"/>
      <c r="R94" s="703"/>
      <c r="S94" s="659"/>
    </row>
    <row r="95" spans="1:19" s="635" customFormat="1" ht="35.25" customHeight="1" x14ac:dyDescent="0.2">
      <c r="A95" s="697">
        <v>55</v>
      </c>
      <c r="B95" s="703" t="s">
        <v>8899</v>
      </c>
      <c r="C95" s="699" t="s">
        <v>8900</v>
      </c>
      <c r="D95" s="699" t="s">
        <v>5130</v>
      </c>
      <c r="E95" s="699" t="s">
        <v>8901</v>
      </c>
      <c r="F95" s="621">
        <v>25300</v>
      </c>
      <c r="G95" s="621" t="s">
        <v>3551</v>
      </c>
      <c r="H95" s="700">
        <v>43973</v>
      </c>
      <c r="I95" s="701" t="s">
        <v>8902</v>
      </c>
      <c r="J95" s="353" t="s">
        <v>8903</v>
      </c>
      <c r="K95" s="643"/>
      <c r="L95" s="644"/>
      <c r="M95" s="643"/>
      <c r="N95" s="644"/>
      <c r="O95" s="703"/>
      <c r="P95" s="703"/>
      <c r="Q95" s="703"/>
      <c r="R95" s="703"/>
      <c r="S95" s="659" t="s">
        <v>7691</v>
      </c>
    </row>
    <row r="96" spans="1:19" s="635" customFormat="1" ht="35.25" customHeight="1" x14ac:dyDescent="0.2">
      <c r="A96" s="1072">
        <v>56</v>
      </c>
      <c r="B96" s="1073" t="s">
        <v>8964</v>
      </c>
      <c r="C96" s="1044" t="s">
        <v>8965</v>
      </c>
      <c r="D96" s="699" t="s">
        <v>8966</v>
      </c>
      <c r="E96" s="1044" t="s">
        <v>8967</v>
      </c>
      <c r="F96" s="621">
        <v>1000</v>
      </c>
      <c r="G96" s="621" t="s">
        <v>3316</v>
      </c>
      <c r="H96" s="700">
        <v>44026</v>
      </c>
      <c r="I96" s="701" t="s">
        <v>8968</v>
      </c>
      <c r="J96" s="554" t="s">
        <v>8969</v>
      </c>
      <c r="K96" s="643"/>
      <c r="L96" s="644"/>
      <c r="M96" s="643"/>
      <c r="N96" s="644"/>
      <c r="O96" s="703"/>
      <c r="P96" s="703"/>
      <c r="Q96" s="703"/>
      <c r="R96" s="703"/>
      <c r="S96" s="659" t="s">
        <v>7691</v>
      </c>
    </row>
    <row r="97" spans="1:19" s="635" customFormat="1" ht="35.25" customHeight="1" x14ac:dyDescent="0.2">
      <c r="A97" s="1072"/>
      <c r="B97" s="1073"/>
      <c r="C97" s="1044"/>
      <c r="D97" s="699" t="s">
        <v>8970</v>
      </c>
      <c r="E97" s="1044"/>
      <c r="F97" s="621">
        <v>12525</v>
      </c>
      <c r="G97" s="621" t="s">
        <v>3316</v>
      </c>
      <c r="H97" s="700">
        <v>44026</v>
      </c>
      <c r="I97" s="701" t="s">
        <v>8968</v>
      </c>
      <c r="J97" s="554" t="s">
        <v>8971</v>
      </c>
      <c r="K97" s="643"/>
      <c r="L97" s="644"/>
      <c r="M97" s="643"/>
      <c r="N97" s="644"/>
      <c r="O97" s="703"/>
      <c r="P97" s="703"/>
      <c r="Q97" s="703"/>
      <c r="R97" s="703"/>
      <c r="S97" s="659" t="s">
        <v>7691</v>
      </c>
    </row>
    <row r="98" spans="1:19" s="635" customFormat="1" ht="35.25" customHeight="1" x14ac:dyDescent="0.2">
      <c r="A98" s="1072"/>
      <c r="B98" s="1073"/>
      <c r="C98" s="1044"/>
      <c r="D98" s="699" t="s">
        <v>87</v>
      </c>
      <c r="E98" s="1044"/>
      <c r="F98" s="621">
        <v>3175</v>
      </c>
      <c r="G98" s="621" t="s">
        <v>3316</v>
      </c>
      <c r="H98" s="700">
        <v>44026</v>
      </c>
      <c r="I98" s="701" t="s">
        <v>8968</v>
      </c>
      <c r="J98" s="554" t="s">
        <v>8972</v>
      </c>
      <c r="K98" s="643"/>
      <c r="L98" s="644"/>
      <c r="M98" s="643"/>
      <c r="N98" s="644"/>
      <c r="O98" s="703"/>
      <c r="P98" s="703"/>
      <c r="Q98" s="703"/>
      <c r="R98" s="703"/>
      <c r="S98" s="659" t="s">
        <v>7691</v>
      </c>
    </row>
    <row r="99" spans="1:19" s="635" customFormat="1" ht="60" x14ac:dyDescent="0.2">
      <c r="A99" s="697">
        <v>57</v>
      </c>
      <c r="B99" s="703" t="s">
        <v>8973</v>
      </c>
      <c r="C99" s="699" t="s">
        <v>8974</v>
      </c>
      <c r="D99" s="699" t="s">
        <v>87</v>
      </c>
      <c r="E99" s="699" t="s">
        <v>8975</v>
      </c>
      <c r="F99" s="621">
        <v>18719.3</v>
      </c>
      <c r="G99" s="621" t="s">
        <v>3316</v>
      </c>
      <c r="H99" s="700">
        <v>44026</v>
      </c>
      <c r="I99" s="701" t="s">
        <v>8976</v>
      </c>
      <c r="J99" s="554" t="s">
        <v>8977</v>
      </c>
      <c r="K99" s="643"/>
      <c r="L99" s="644"/>
      <c r="M99" s="643"/>
      <c r="N99" s="644"/>
      <c r="O99" s="703"/>
      <c r="P99" s="703"/>
      <c r="Q99" s="703"/>
      <c r="R99" s="703"/>
      <c r="S99" s="659" t="s">
        <v>7691</v>
      </c>
    </row>
    <row r="100" spans="1:19" s="635" customFormat="1" ht="35.25" customHeight="1" x14ac:dyDescent="0.2">
      <c r="A100" s="697">
        <v>58</v>
      </c>
      <c r="B100" s="698" t="s">
        <v>8904</v>
      </c>
      <c r="C100" s="699" t="s">
        <v>7818</v>
      </c>
      <c r="D100" s="699" t="s">
        <v>8905</v>
      </c>
      <c r="E100" s="699" t="s">
        <v>8906</v>
      </c>
      <c r="F100" s="621">
        <v>20270.52</v>
      </c>
      <c r="G100" s="621" t="s">
        <v>3551</v>
      </c>
      <c r="H100" s="700">
        <v>43973</v>
      </c>
      <c r="I100" s="701" t="s">
        <v>8907</v>
      </c>
      <c r="J100" s="554" t="s">
        <v>8908</v>
      </c>
      <c r="K100" s="643"/>
      <c r="L100" s="644"/>
      <c r="M100" s="643"/>
      <c r="N100" s="644"/>
      <c r="O100" s="703"/>
      <c r="P100" s="703"/>
      <c r="Q100" s="703"/>
      <c r="R100" s="703"/>
      <c r="S100" s="659" t="s">
        <v>7691</v>
      </c>
    </row>
    <row r="101" spans="1:19" s="635" customFormat="1" ht="35.25" customHeight="1" x14ac:dyDescent="0.2">
      <c r="A101" s="1072">
        <v>59</v>
      </c>
      <c r="B101" s="1102" t="s">
        <v>8909</v>
      </c>
      <c r="C101" s="1044" t="s">
        <v>8874</v>
      </c>
      <c r="D101" s="699" t="s">
        <v>3659</v>
      </c>
      <c r="E101" s="1043" t="s">
        <v>8876</v>
      </c>
      <c r="F101" s="621">
        <v>589</v>
      </c>
      <c r="G101" s="621" t="s">
        <v>3551</v>
      </c>
      <c r="H101" s="700">
        <v>43969</v>
      </c>
      <c r="I101" s="701" t="s">
        <v>8910</v>
      </c>
      <c r="J101" s="554" t="s">
        <v>8911</v>
      </c>
      <c r="K101" s="643" t="s">
        <v>769</v>
      </c>
      <c r="L101" s="644"/>
      <c r="M101" s="643" t="s">
        <v>769</v>
      </c>
      <c r="N101" s="644"/>
      <c r="O101" s="703" t="s">
        <v>769</v>
      </c>
      <c r="P101" s="703"/>
      <c r="Q101" s="703"/>
      <c r="R101" s="703"/>
      <c r="S101" s="659"/>
    </row>
    <row r="102" spans="1:19" s="635" customFormat="1" ht="35.25" customHeight="1" x14ac:dyDescent="0.2">
      <c r="A102" s="1072"/>
      <c r="B102" s="1102"/>
      <c r="C102" s="1044"/>
      <c r="D102" s="699" t="s">
        <v>8912</v>
      </c>
      <c r="E102" s="1043"/>
      <c r="F102" s="621">
        <v>11</v>
      </c>
      <c r="G102" s="621" t="s">
        <v>3551</v>
      </c>
      <c r="H102" s="700">
        <v>43969</v>
      </c>
      <c r="I102" s="701" t="s">
        <v>8913</v>
      </c>
      <c r="J102" s="554" t="s">
        <v>8914</v>
      </c>
      <c r="K102" s="643" t="s">
        <v>769</v>
      </c>
      <c r="L102" s="644"/>
      <c r="M102" s="643" t="s">
        <v>769</v>
      </c>
      <c r="N102" s="644"/>
      <c r="O102" s="703" t="s">
        <v>769</v>
      </c>
      <c r="P102" s="703"/>
      <c r="Q102" s="703"/>
      <c r="R102" s="703"/>
      <c r="S102" s="659"/>
    </row>
    <row r="103" spans="1:19" s="635" customFormat="1" ht="35.25" customHeight="1" x14ac:dyDescent="0.2">
      <c r="A103" s="1072"/>
      <c r="B103" s="1102"/>
      <c r="C103" s="1044"/>
      <c r="D103" s="699" t="s">
        <v>3558</v>
      </c>
      <c r="E103" s="1043"/>
      <c r="F103" s="621">
        <v>645.54</v>
      </c>
      <c r="G103" s="621" t="s">
        <v>3551</v>
      </c>
      <c r="H103" s="700">
        <v>43969</v>
      </c>
      <c r="I103" s="701" t="s">
        <v>8913</v>
      </c>
      <c r="J103" s="554" t="s">
        <v>8915</v>
      </c>
      <c r="K103" s="643" t="s">
        <v>769</v>
      </c>
      <c r="L103" s="644"/>
      <c r="M103" s="643" t="s">
        <v>769</v>
      </c>
      <c r="N103" s="644"/>
      <c r="O103" s="703" t="s">
        <v>769</v>
      </c>
      <c r="P103" s="703"/>
      <c r="Q103" s="703"/>
      <c r="R103" s="703"/>
      <c r="S103" s="659"/>
    </row>
    <row r="104" spans="1:19" s="635" customFormat="1" ht="35.25" customHeight="1" x14ac:dyDescent="0.2">
      <c r="A104" s="1072">
        <v>60</v>
      </c>
      <c r="B104" s="1102" t="s">
        <v>8916</v>
      </c>
      <c r="C104" s="1044" t="s">
        <v>8917</v>
      </c>
      <c r="D104" s="699" t="s">
        <v>8918</v>
      </c>
      <c r="E104" s="1044" t="s">
        <v>8919</v>
      </c>
      <c r="F104" s="621">
        <v>63.8</v>
      </c>
      <c r="G104" s="621" t="s">
        <v>4460</v>
      </c>
      <c r="H104" s="1088">
        <v>43986</v>
      </c>
      <c r="I104" s="701" t="s">
        <v>8920</v>
      </c>
      <c r="J104" s="554" t="s">
        <v>8921</v>
      </c>
      <c r="K104" s="643"/>
      <c r="L104" s="644"/>
      <c r="M104" s="643"/>
      <c r="N104" s="644"/>
      <c r="O104" s="703"/>
      <c r="P104" s="703"/>
      <c r="Q104" s="703"/>
      <c r="R104" s="703"/>
      <c r="S104" s="659" t="s">
        <v>7691</v>
      </c>
    </row>
    <row r="105" spans="1:19" s="635" customFormat="1" ht="35.25" customHeight="1" x14ac:dyDescent="0.2">
      <c r="A105" s="1072"/>
      <c r="B105" s="1102"/>
      <c r="C105" s="1044"/>
      <c r="D105" s="699" t="s">
        <v>8922</v>
      </c>
      <c r="E105" s="1044"/>
      <c r="F105" s="621">
        <v>425</v>
      </c>
      <c r="G105" s="621" t="s">
        <v>4460</v>
      </c>
      <c r="H105" s="1088"/>
      <c r="I105" s="701" t="s">
        <v>6699</v>
      </c>
      <c r="J105" s="554" t="s">
        <v>8923</v>
      </c>
      <c r="K105" s="643"/>
      <c r="L105" s="644"/>
      <c r="M105" s="643"/>
      <c r="N105" s="644"/>
      <c r="O105" s="703"/>
      <c r="P105" s="703"/>
      <c r="Q105" s="703"/>
      <c r="R105" s="703"/>
      <c r="S105" s="659" t="s">
        <v>7691</v>
      </c>
    </row>
    <row r="106" spans="1:19" s="635" customFormat="1" ht="35.25" customHeight="1" x14ac:dyDescent="0.2">
      <c r="A106" s="1072"/>
      <c r="B106" s="1102"/>
      <c r="C106" s="1044"/>
      <c r="D106" s="699" t="s">
        <v>8924</v>
      </c>
      <c r="E106" s="1044"/>
      <c r="F106" s="621">
        <v>900.6</v>
      </c>
      <c r="G106" s="621" t="s">
        <v>4460</v>
      </c>
      <c r="H106" s="1088"/>
      <c r="I106" s="1103" t="s">
        <v>8925</v>
      </c>
      <c r="J106" s="554" t="s">
        <v>8926</v>
      </c>
      <c r="K106" s="643"/>
      <c r="L106" s="644"/>
      <c r="M106" s="643"/>
      <c r="N106" s="644"/>
      <c r="O106" s="703"/>
      <c r="P106" s="703"/>
      <c r="Q106" s="703"/>
      <c r="R106" s="703"/>
      <c r="S106" s="659" t="s">
        <v>7691</v>
      </c>
    </row>
    <row r="107" spans="1:19" s="635" customFormat="1" ht="35.25" customHeight="1" x14ac:dyDescent="0.2">
      <c r="A107" s="1072"/>
      <c r="B107" s="1102"/>
      <c r="C107" s="1044"/>
      <c r="D107" s="699" t="s">
        <v>8924</v>
      </c>
      <c r="E107" s="1044"/>
      <c r="F107" s="621">
        <v>2034</v>
      </c>
      <c r="G107" s="621" t="s">
        <v>4460</v>
      </c>
      <c r="H107" s="1088"/>
      <c r="I107" s="1103"/>
      <c r="J107" s="554" t="s">
        <v>8927</v>
      </c>
      <c r="K107" s="643" t="s">
        <v>769</v>
      </c>
      <c r="L107" s="644"/>
      <c r="M107" s="643" t="s">
        <v>769</v>
      </c>
      <c r="N107" s="644"/>
      <c r="O107" s="703" t="s">
        <v>769</v>
      </c>
      <c r="P107" s="703"/>
      <c r="Q107" s="703"/>
      <c r="R107" s="703"/>
      <c r="S107" s="659"/>
    </row>
    <row r="108" spans="1:19" s="635" customFormat="1" ht="35.25" customHeight="1" x14ac:dyDescent="0.2">
      <c r="A108" s="1072"/>
      <c r="B108" s="1102"/>
      <c r="C108" s="1044"/>
      <c r="D108" s="699" t="s">
        <v>8928</v>
      </c>
      <c r="E108" s="1044"/>
      <c r="F108" s="621">
        <v>4800</v>
      </c>
      <c r="G108" s="621" t="s">
        <v>4460</v>
      </c>
      <c r="H108" s="1088"/>
      <c r="I108" s="701" t="s">
        <v>6699</v>
      </c>
      <c r="J108" s="554" t="s">
        <v>8929</v>
      </c>
      <c r="K108" s="643"/>
      <c r="L108" s="644"/>
      <c r="M108" s="643"/>
      <c r="N108" s="644"/>
      <c r="O108" s="703"/>
      <c r="P108" s="703"/>
      <c r="Q108" s="703"/>
      <c r="R108" s="703"/>
      <c r="S108" s="659" t="s">
        <v>7691</v>
      </c>
    </row>
    <row r="109" spans="1:19" s="635" customFormat="1" ht="43.5" customHeight="1" x14ac:dyDescent="0.2">
      <c r="A109" s="1072"/>
      <c r="B109" s="1102"/>
      <c r="C109" s="1044"/>
      <c r="D109" s="699" t="s">
        <v>8930</v>
      </c>
      <c r="E109" s="1044"/>
      <c r="F109" s="621">
        <v>2871</v>
      </c>
      <c r="G109" s="621" t="s">
        <v>4460</v>
      </c>
      <c r="H109" s="1088"/>
      <c r="I109" s="1103" t="s">
        <v>8931</v>
      </c>
      <c r="J109" s="554" t="s">
        <v>8932</v>
      </c>
      <c r="K109" s="643" t="s">
        <v>769</v>
      </c>
      <c r="L109" s="644"/>
      <c r="M109" s="643" t="s">
        <v>769</v>
      </c>
      <c r="N109" s="644"/>
      <c r="O109" s="703" t="s">
        <v>769</v>
      </c>
      <c r="P109" s="703"/>
      <c r="Q109" s="703"/>
      <c r="R109" s="703"/>
      <c r="S109" s="659"/>
    </row>
    <row r="110" spans="1:19" s="635" customFormat="1" ht="43.5" customHeight="1" x14ac:dyDescent="0.2">
      <c r="A110" s="1072"/>
      <c r="B110" s="1102"/>
      <c r="C110" s="1044"/>
      <c r="D110" s="699" t="s">
        <v>8930</v>
      </c>
      <c r="E110" s="1044"/>
      <c r="F110" s="621">
        <v>624.89</v>
      </c>
      <c r="G110" s="621" t="s">
        <v>4460</v>
      </c>
      <c r="H110" s="1088"/>
      <c r="I110" s="1103"/>
      <c r="J110" s="554" t="s">
        <v>8933</v>
      </c>
      <c r="K110" s="643"/>
      <c r="L110" s="644"/>
      <c r="M110" s="643"/>
      <c r="N110" s="644"/>
      <c r="O110" s="703"/>
      <c r="P110" s="703"/>
      <c r="Q110" s="703"/>
      <c r="R110" s="703"/>
      <c r="S110" s="659" t="s">
        <v>7691</v>
      </c>
    </row>
    <row r="111" spans="1:19" s="635" customFormat="1" ht="43.5" customHeight="1" x14ac:dyDescent="0.2">
      <c r="A111" s="1072"/>
      <c r="B111" s="1102"/>
      <c r="C111" s="1044"/>
      <c r="D111" s="699" t="s">
        <v>8934</v>
      </c>
      <c r="E111" s="1044"/>
      <c r="F111" s="621">
        <v>5040</v>
      </c>
      <c r="G111" s="621" t="s">
        <v>4460</v>
      </c>
      <c r="H111" s="1088"/>
      <c r="I111" s="701" t="s">
        <v>6699</v>
      </c>
      <c r="J111" s="554" t="s">
        <v>8935</v>
      </c>
      <c r="K111" s="643" t="s">
        <v>769</v>
      </c>
      <c r="L111" s="644"/>
      <c r="M111" s="643" t="s">
        <v>769</v>
      </c>
      <c r="N111" s="644"/>
      <c r="O111" s="703" t="s">
        <v>769</v>
      </c>
      <c r="P111" s="703"/>
      <c r="Q111" s="703"/>
      <c r="R111" s="703"/>
      <c r="S111" s="659"/>
    </row>
    <row r="112" spans="1:19" s="635" customFormat="1" ht="43.5" customHeight="1" x14ac:dyDescent="0.2">
      <c r="A112" s="1072"/>
      <c r="B112" s="1102"/>
      <c r="C112" s="1044"/>
      <c r="D112" s="699" t="s">
        <v>7</v>
      </c>
      <c r="E112" s="1044"/>
      <c r="F112" s="621">
        <v>759</v>
      </c>
      <c r="G112" s="621" t="s">
        <v>4460</v>
      </c>
      <c r="H112" s="1088"/>
      <c r="I112" s="701" t="s">
        <v>8936</v>
      </c>
      <c r="J112" s="554" t="s">
        <v>8937</v>
      </c>
      <c r="K112" s="643"/>
      <c r="L112" s="644"/>
      <c r="M112" s="643"/>
      <c r="N112" s="644"/>
      <c r="O112" s="703"/>
      <c r="P112" s="703"/>
      <c r="Q112" s="703"/>
      <c r="R112" s="703"/>
      <c r="S112" s="659" t="s">
        <v>7691</v>
      </c>
    </row>
    <row r="113" spans="1:19" s="635" customFormat="1" ht="48" x14ac:dyDescent="0.2">
      <c r="A113" s="697">
        <v>61</v>
      </c>
      <c r="B113" s="698" t="s">
        <v>8938</v>
      </c>
      <c r="C113" s="699" t="s">
        <v>8939</v>
      </c>
      <c r="D113" s="699" t="s">
        <v>8851</v>
      </c>
      <c r="E113" s="699" t="s">
        <v>8940</v>
      </c>
      <c r="F113" s="621">
        <v>2131.75</v>
      </c>
      <c r="G113" s="621" t="s">
        <v>4460</v>
      </c>
      <c r="H113" s="700">
        <v>43993</v>
      </c>
      <c r="I113" s="701" t="s">
        <v>8941</v>
      </c>
      <c r="J113" s="554" t="s">
        <v>8942</v>
      </c>
      <c r="K113" s="643"/>
      <c r="L113" s="644"/>
      <c r="M113" s="643"/>
      <c r="N113" s="644"/>
      <c r="O113" s="703"/>
      <c r="P113" s="703"/>
      <c r="Q113" s="703"/>
      <c r="R113" s="703"/>
      <c r="S113" s="659" t="s">
        <v>7691</v>
      </c>
    </row>
    <row r="114" spans="1:19" s="635" customFormat="1" ht="60" x14ac:dyDescent="0.2">
      <c r="A114" s="697">
        <v>62</v>
      </c>
      <c r="B114" s="703" t="s">
        <v>8943</v>
      </c>
      <c r="C114" s="699" t="s">
        <v>8944</v>
      </c>
      <c r="D114" s="699" t="s">
        <v>5287</v>
      </c>
      <c r="E114" s="699" t="s">
        <v>8945</v>
      </c>
      <c r="F114" s="621">
        <v>2376.1999999999998</v>
      </c>
      <c r="G114" s="621" t="s">
        <v>4460</v>
      </c>
      <c r="H114" s="700">
        <v>43993</v>
      </c>
      <c r="I114" s="701" t="s">
        <v>8941</v>
      </c>
      <c r="J114" s="554" t="s">
        <v>8978</v>
      </c>
      <c r="K114" s="643"/>
      <c r="L114" s="644"/>
      <c r="M114" s="643"/>
      <c r="N114" s="644"/>
      <c r="O114" s="703"/>
      <c r="P114" s="703"/>
      <c r="Q114" s="703"/>
      <c r="R114" s="703"/>
      <c r="S114" s="659" t="s">
        <v>7691</v>
      </c>
    </row>
    <row r="115" spans="1:19" s="635" customFormat="1" ht="33" customHeight="1" x14ac:dyDescent="0.2">
      <c r="A115" s="697">
        <v>63</v>
      </c>
      <c r="B115" s="703" t="s">
        <v>8979</v>
      </c>
      <c r="C115" s="699" t="s">
        <v>7235</v>
      </c>
      <c r="D115" s="699" t="s">
        <v>8851</v>
      </c>
      <c r="E115" s="699" t="s">
        <v>8980</v>
      </c>
      <c r="F115" s="621">
        <v>4320</v>
      </c>
      <c r="G115" s="621" t="s">
        <v>4460</v>
      </c>
      <c r="H115" s="700">
        <v>44007</v>
      </c>
      <c r="I115" s="701" t="s">
        <v>8981</v>
      </c>
      <c r="J115" s="554" t="s">
        <v>8982</v>
      </c>
      <c r="K115" s="643"/>
      <c r="L115" s="644"/>
      <c r="M115" s="643"/>
      <c r="N115" s="644"/>
      <c r="O115" s="703"/>
      <c r="P115" s="703"/>
      <c r="Q115" s="703"/>
      <c r="R115" s="703"/>
      <c r="S115" s="659" t="s">
        <v>7691</v>
      </c>
    </row>
    <row r="116" spans="1:19" s="635" customFormat="1" ht="60" x14ac:dyDescent="0.2">
      <c r="A116" s="697">
        <v>64</v>
      </c>
      <c r="B116" s="703" t="s">
        <v>8983</v>
      </c>
      <c r="C116" s="699" t="s">
        <v>8984</v>
      </c>
      <c r="D116" s="699" t="s">
        <v>8985</v>
      </c>
      <c r="E116" s="699" t="s">
        <v>8986</v>
      </c>
      <c r="F116" s="621">
        <v>311.55</v>
      </c>
      <c r="G116" s="621" t="s">
        <v>3316</v>
      </c>
      <c r="H116" s="700" t="s">
        <v>8987</v>
      </c>
      <c r="I116" s="701" t="s">
        <v>8941</v>
      </c>
      <c r="J116" s="554" t="s">
        <v>8988</v>
      </c>
      <c r="K116" s="643"/>
      <c r="L116" s="644"/>
      <c r="M116" s="643"/>
      <c r="N116" s="644"/>
      <c r="O116" s="703"/>
      <c r="P116" s="703"/>
      <c r="Q116" s="703"/>
      <c r="R116" s="703"/>
      <c r="S116" s="659" t="s">
        <v>7691</v>
      </c>
    </row>
    <row r="117" spans="1:19" s="635" customFormat="1" ht="60" x14ac:dyDescent="0.2">
      <c r="A117" s="697">
        <v>65</v>
      </c>
      <c r="B117" s="703" t="s">
        <v>8989</v>
      </c>
      <c r="C117" s="699" t="s">
        <v>8862</v>
      </c>
      <c r="D117" s="699" t="s">
        <v>8990</v>
      </c>
      <c r="E117" s="699" t="s">
        <v>8863</v>
      </c>
      <c r="F117" s="621">
        <v>660</v>
      </c>
      <c r="G117" s="621" t="s">
        <v>3316</v>
      </c>
      <c r="H117" s="700">
        <v>44039</v>
      </c>
      <c r="I117" s="701" t="s">
        <v>8991</v>
      </c>
      <c r="J117" s="554" t="s">
        <v>8992</v>
      </c>
      <c r="K117" s="643"/>
      <c r="L117" s="644"/>
      <c r="M117" s="643"/>
      <c r="N117" s="644"/>
      <c r="O117" s="703"/>
      <c r="P117" s="703"/>
      <c r="Q117" s="703"/>
      <c r="R117" s="703"/>
      <c r="S117" s="659" t="s">
        <v>7691</v>
      </c>
    </row>
    <row r="118" spans="1:19" s="635" customFormat="1" ht="35.25" customHeight="1" x14ac:dyDescent="0.2">
      <c r="A118" s="697">
        <v>66</v>
      </c>
      <c r="B118" s="703" t="s">
        <v>8993</v>
      </c>
      <c r="C118" s="699" t="s">
        <v>8529</v>
      </c>
      <c r="D118" s="1043" t="s">
        <v>9030</v>
      </c>
      <c r="E118" s="1043"/>
      <c r="F118" s="1043"/>
      <c r="G118" s="1043"/>
      <c r="H118" s="1043"/>
      <c r="I118" s="1043"/>
      <c r="J118" s="1043"/>
      <c r="K118" s="643"/>
      <c r="L118" s="644"/>
      <c r="M118" s="643"/>
      <c r="N118" s="644"/>
      <c r="O118" s="703"/>
      <c r="P118" s="703"/>
      <c r="Q118" s="703"/>
      <c r="R118" s="703"/>
      <c r="S118" s="659" t="s">
        <v>7691</v>
      </c>
    </row>
    <row r="119" spans="1:19" s="635" customFormat="1" ht="36" x14ac:dyDescent="0.2">
      <c r="A119" s="697">
        <v>67</v>
      </c>
      <c r="B119" s="703" t="s">
        <v>8994</v>
      </c>
      <c r="C119" s="699" t="s">
        <v>8995</v>
      </c>
      <c r="D119" s="699" t="s">
        <v>8996</v>
      </c>
      <c r="E119" s="699" t="s">
        <v>8997</v>
      </c>
      <c r="F119" s="621">
        <v>700</v>
      </c>
      <c r="G119" s="621" t="s">
        <v>3316</v>
      </c>
      <c r="H119" s="700">
        <v>44032</v>
      </c>
      <c r="I119" s="701" t="s">
        <v>8998</v>
      </c>
      <c r="J119" s="554" t="s">
        <v>8999</v>
      </c>
      <c r="K119" s="643"/>
      <c r="L119" s="644"/>
      <c r="M119" s="643"/>
      <c r="N119" s="644"/>
      <c r="O119" s="703"/>
      <c r="P119" s="703"/>
      <c r="Q119" s="703"/>
      <c r="R119" s="703"/>
      <c r="S119" s="659" t="s">
        <v>7691</v>
      </c>
    </row>
    <row r="120" spans="1:19" s="635" customFormat="1" ht="36" x14ac:dyDescent="0.2">
      <c r="A120" s="697">
        <v>68</v>
      </c>
      <c r="B120" s="703" t="s">
        <v>9000</v>
      </c>
      <c r="C120" s="699" t="s">
        <v>9001</v>
      </c>
      <c r="D120" s="1043" t="s">
        <v>9030</v>
      </c>
      <c r="E120" s="1043"/>
      <c r="F120" s="1043"/>
      <c r="G120" s="1043"/>
      <c r="H120" s="1043"/>
      <c r="I120" s="1043"/>
      <c r="J120" s="1043"/>
      <c r="K120" s="643"/>
      <c r="L120" s="644"/>
      <c r="M120" s="643"/>
      <c r="N120" s="644"/>
      <c r="O120" s="703"/>
      <c r="P120" s="703"/>
      <c r="Q120" s="703"/>
      <c r="R120" s="703"/>
      <c r="S120" s="659" t="s">
        <v>7691</v>
      </c>
    </row>
    <row r="121" spans="1:19" s="635" customFormat="1" ht="60" x14ac:dyDescent="0.2">
      <c r="A121" s="697">
        <v>69</v>
      </c>
      <c r="B121" s="703" t="s">
        <v>9002</v>
      </c>
      <c r="C121" s="699" t="s">
        <v>9003</v>
      </c>
      <c r="D121" s="699" t="s">
        <v>8928</v>
      </c>
      <c r="E121" s="699" t="s">
        <v>9004</v>
      </c>
      <c r="F121" s="621">
        <v>1200</v>
      </c>
      <c r="G121" s="621" t="s">
        <v>3316</v>
      </c>
      <c r="H121" s="700">
        <v>44039</v>
      </c>
      <c r="I121" s="701" t="s">
        <v>8976</v>
      </c>
      <c r="J121" s="554" t="s">
        <v>9005</v>
      </c>
      <c r="K121" s="643"/>
      <c r="L121" s="644"/>
      <c r="M121" s="643"/>
      <c r="N121" s="644"/>
      <c r="O121" s="703"/>
      <c r="P121" s="703"/>
      <c r="Q121" s="703"/>
      <c r="R121" s="703"/>
      <c r="S121" s="659" t="s">
        <v>7691</v>
      </c>
    </row>
    <row r="122" spans="1:19" s="635" customFormat="1" ht="24" x14ac:dyDescent="0.2">
      <c r="A122" s="697">
        <v>70</v>
      </c>
      <c r="B122" s="703" t="s">
        <v>9006</v>
      </c>
      <c r="C122" s="699" t="s">
        <v>9007</v>
      </c>
      <c r="D122" s="1043" t="s">
        <v>9030</v>
      </c>
      <c r="E122" s="1043"/>
      <c r="F122" s="1043"/>
      <c r="G122" s="1043"/>
      <c r="H122" s="1043"/>
      <c r="I122" s="1043"/>
      <c r="J122" s="1043"/>
      <c r="K122" s="643"/>
      <c r="L122" s="644"/>
      <c r="M122" s="643"/>
      <c r="N122" s="644"/>
      <c r="O122" s="703"/>
      <c r="P122" s="703"/>
      <c r="Q122" s="703"/>
      <c r="R122" s="703"/>
      <c r="S122" s="659" t="s">
        <v>7691</v>
      </c>
    </row>
    <row r="123" spans="1:19" s="635" customFormat="1" ht="48" x14ac:dyDescent="0.2">
      <c r="A123" s="697">
        <v>71</v>
      </c>
      <c r="B123" s="703" t="s">
        <v>9008</v>
      </c>
      <c r="C123" s="699" t="s">
        <v>9009</v>
      </c>
      <c r="D123" s="699" t="s">
        <v>3509</v>
      </c>
      <c r="E123" s="699" t="s">
        <v>9010</v>
      </c>
      <c r="F123" s="621">
        <v>245.3</v>
      </c>
      <c r="G123" s="621" t="s">
        <v>3316</v>
      </c>
      <c r="H123" s="700">
        <v>44039</v>
      </c>
      <c r="I123" s="701" t="s">
        <v>9011</v>
      </c>
      <c r="J123" s="554" t="s">
        <v>9012</v>
      </c>
      <c r="K123" s="643"/>
      <c r="L123" s="644"/>
      <c r="M123" s="643"/>
      <c r="N123" s="644"/>
      <c r="O123" s="703"/>
      <c r="P123" s="703"/>
      <c r="Q123" s="703"/>
      <c r="R123" s="703"/>
      <c r="S123" s="659" t="s">
        <v>7691</v>
      </c>
    </row>
    <row r="124" spans="1:19" s="635" customFormat="1" ht="48" x14ac:dyDescent="0.2">
      <c r="A124" s="697">
        <v>72</v>
      </c>
      <c r="B124" s="703" t="s">
        <v>9013</v>
      </c>
      <c r="C124" s="699" t="s">
        <v>9014</v>
      </c>
      <c r="D124" s="1043" t="s">
        <v>9030</v>
      </c>
      <c r="E124" s="1043"/>
      <c r="F124" s="1043"/>
      <c r="G124" s="1043"/>
      <c r="H124" s="1043"/>
      <c r="I124" s="1043"/>
      <c r="J124" s="1043"/>
      <c r="K124" s="643"/>
      <c r="L124" s="644"/>
      <c r="M124" s="643"/>
      <c r="N124" s="644"/>
      <c r="O124" s="703"/>
      <c r="P124" s="703"/>
      <c r="Q124" s="703"/>
      <c r="R124" s="703"/>
      <c r="S124" s="659" t="s">
        <v>7691</v>
      </c>
    </row>
    <row r="125" spans="1:19" s="635" customFormat="1" ht="36" x14ac:dyDescent="0.2">
      <c r="A125" s="697">
        <v>73</v>
      </c>
      <c r="B125" s="703" t="s">
        <v>9015</v>
      </c>
      <c r="C125" s="699" t="s">
        <v>9016</v>
      </c>
      <c r="D125" s="699" t="s">
        <v>9017</v>
      </c>
      <c r="E125" s="699" t="s">
        <v>9018</v>
      </c>
      <c r="F125" s="621">
        <v>135.6</v>
      </c>
      <c r="G125" s="621" t="s">
        <v>3316</v>
      </c>
      <c r="H125" s="700">
        <v>44029</v>
      </c>
      <c r="I125" s="701" t="s">
        <v>9019</v>
      </c>
      <c r="J125" s="554" t="s">
        <v>9020</v>
      </c>
      <c r="K125" s="643" t="s">
        <v>769</v>
      </c>
      <c r="L125" s="644"/>
      <c r="M125" s="643" t="s">
        <v>769</v>
      </c>
      <c r="N125" s="644"/>
      <c r="O125" s="703" t="s">
        <v>769</v>
      </c>
      <c r="P125" s="703"/>
      <c r="Q125" s="703"/>
      <c r="R125" s="703"/>
      <c r="S125" s="659"/>
    </row>
    <row r="126" spans="1:19" s="635" customFormat="1" ht="48" x14ac:dyDescent="0.2">
      <c r="A126" s="697">
        <v>74</v>
      </c>
      <c r="B126" s="703" t="s">
        <v>9021</v>
      </c>
      <c r="C126" s="699" t="s">
        <v>9022</v>
      </c>
      <c r="D126" s="1043" t="s">
        <v>9030</v>
      </c>
      <c r="E126" s="1043"/>
      <c r="F126" s="1043"/>
      <c r="G126" s="1043"/>
      <c r="H126" s="1043"/>
      <c r="I126" s="1043"/>
      <c r="J126" s="1043"/>
      <c r="K126" s="643"/>
      <c r="L126" s="644"/>
      <c r="M126" s="643"/>
      <c r="N126" s="644"/>
      <c r="O126" s="703"/>
      <c r="P126" s="703"/>
      <c r="Q126" s="703"/>
      <c r="R126" s="703"/>
      <c r="S126" s="659" t="s">
        <v>7691</v>
      </c>
    </row>
    <row r="127" spans="1:19" s="635" customFormat="1" ht="48" x14ac:dyDescent="0.2">
      <c r="A127" s="697">
        <v>75</v>
      </c>
      <c r="B127" s="703" t="s">
        <v>9023</v>
      </c>
      <c r="C127" s="699" t="s">
        <v>9024</v>
      </c>
      <c r="D127" s="699" t="s">
        <v>9017</v>
      </c>
      <c r="E127" s="699" t="s">
        <v>9025</v>
      </c>
      <c r="F127" s="621">
        <v>169.5</v>
      </c>
      <c r="G127" s="621" t="s">
        <v>3316</v>
      </c>
      <c r="H127" s="700">
        <v>44039</v>
      </c>
      <c r="I127" s="701" t="s">
        <v>9026</v>
      </c>
      <c r="J127" s="554" t="s">
        <v>9027</v>
      </c>
      <c r="K127" s="643"/>
      <c r="L127" s="644"/>
      <c r="M127" s="643"/>
      <c r="N127" s="644"/>
      <c r="O127" s="703"/>
      <c r="P127" s="703"/>
      <c r="Q127" s="703"/>
      <c r="R127" s="703"/>
      <c r="S127" s="659" t="s">
        <v>7691</v>
      </c>
    </row>
    <row r="128" spans="1:19" s="635" customFormat="1" ht="48.75" thickBot="1" x14ac:dyDescent="0.25">
      <c r="A128" s="708">
        <v>76</v>
      </c>
      <c r="B128" s="663" t="s">
        <v>9028</v>
      </c>
      <c r="C128" s="604" t="s">
        <v>9029</v>
      </c>
      <c r="D128" s="1104" t="s">
        <v>9030</v>
      </c>
      <c r="E128" s="1104"/>
      <c r="F128" s="1104"/>
      <c r="G128" s="1104"/>
      <c r="H128" s="1104"/>
      <c r="I128" s="1104"/>
      <c r="J128" s="1104"/>
      <c r="K128" s="660"/>
      <c r="L128" s="661"/>
      <c r="M128" s="660"/>
      <c r="N128" s="661"/>
      <c r="O128" s="663"/>
      <c r="P128" s="663"/>
      <c r="Q128" s="663"/>
      <c r="R128" s="663"/>
      <c r="S128" s="662" t="s">
        <v>7691</v>
      </c>
    </row>
    <row r="129" spans="1:19" s="635" customFormat="1" ht="12" customHeight="1" thickTop="1" x14ac:dyDescent="0.2">
      <c r="A129" s="645"/>
      <c r="B129" s="646"/>
      <c r="C129" s="639"/>
      <c r="D129" s="646"/>
      <c r="E129" s="639"/>
      <c r="F129" s="647"/>
      <c r="G129" s="651"/>
      <c r="H129" s="648"/>
      <c r="I129" s="646"/>
      <c r="J129" s="641"/>
      <c r="K129" s="686"/>
      <c r="L129" s="686"/>
      <c r="M129" s="686"/>
      <c r="N129" s="686"/>
      <c r="O129" s="686"/>
      <c r="P129" s="686"/>
      <c r="Q129" s="686"/>
      <c r="R129" s="686"/>
      <c r="S129" s="686"/>
    </row>
    <row r="130" spans="1:19" s="635" customFormat="1" ht="12" customHeight="1" x14ac:dyDescent="0.2">
      <c r="A130" s="645"/>
      <c r="B130" s="646"/>
      <c r="C130" s="639"/>
      <c r="D130" s="646"/>
      <c r="E130" s="639"/>
      <c r="F130" s="647"/>
      <c r="G130" s="651"/>
      <c r="H130" s="648"/>
      <c r="I130" s="646"/>
      <c r="J130" s="641"/>
      <c r="K130" s="686"/>
      <c r="L130" s="686"/>
      <c r="M130" s="686"/>
      <c r="N130" s="686"/>
      <c r="O130" s="686"/>
      <c r="P130" s="686"/>
      <c r="Q130" s="686"/>
      <c r="R130" s="686"/>
      <c r="S130" s="686"/>
    </row>
    <row r="131" spans="1:19" s="635" customFormat="1" ht="33" customHeight="1" x14ac:dyDescent="0.2">
      <c r="A131" s="1099" t="s">
        <v>8958</v>
      </c>
      <c r="B131" s="1099"/>
      <c r="C131" s="1099"/>
      <c r="D131" s="1099"/>
      <c r="E131" s="1099"/>
      <c r="F131" s="1099"/>
      <c r="G131" s="1099"/>
      <c r="H131" s="1099"/>
      <c r="I131" s="1099"/>
      <c r="J131" s="1099"/>
      <c r="K131" s="1099"/>
      <c r="L131" s="1099"/>
      <c r="M131" s="1099"/>
      <c r="N131" s="1099"/>
      <c r="O131" s="1099"/>
      <c r="P131" s="1099"/>
      <c r="Q131" s="1099"/>
      <c r="R131" s="1099"/>
      <c r="S131" s="1099"/>
    </row>
    <row r="132" spans="1:19" s="635" customFormat="1" ht="12.75" thickBot="1" x14ac:dyDescent="0.25">
      <c r="A132" s="645"/>
      <c r="B132" s="646"/>
      <c r="C132" s="639"/>
      <c r="D132" s="646"/>
      <c r="E132" s="639"/>
      <c r="F132" s="647"/>
      <c r="G132" s="651"/>
      <c r="H132" s="648"/>
      <c r="I132" s="646"/>
      <c r="J132" s="641"/>
    </row>
    <row r="133" spans="1:19" s="635" customFormat="1" x14ac:dyDescent="0.2">
      <c r="A133" s="1093" t="s">
        <v>7943</v>
      </c>
      <c r="B133" s="1089" t="s">
        <v>5561</v>
      </c>
      <c r="C133" s="1095" t="s">
        <v>6218</v>
      </c>
      <c r="D133" s="1089" t="s">
        <v>3224</v>
      </c>
      <c r="E133" s="1089" t="s">
        <v>3225</v>
      </c>
      <c r="F133" s="1091" t="s">
        <v>3226</v>
      </c>
      <c r="G133" s="1091" t="s">
        <v>3227</v>
      </c>
      <c r="H133" s="1092" t="s">
        <v>3228</v>
      </c>
      <c r="I133" s="1089" t="s">
        <v>3229</v>
      </c>
      <c r="J133" s="1089" t="s">
        <v>3230</v>
      </c>
      <c r="K133" s="1089" t="s">
        <v>1575</v>
      </c>
      <c r="L133" s="1089"/>
      <c r="M133" s="1089" t="s">
        <v>1576</v>
      </c>
      <c r="N133" s="1089"/>
      <c r="O133" s="1089" t="s">
        <v>1577</v>
      </c>
      <c r="P133" s="1089"/>
      <c r="Q133" s="1089"/>
      <c r="R133" s="1089"/>
      <c r="S133" s="1090" t="s">
        <v>1578</v>
      </c>
    </row>
    <row r="134" spans="1:19" s="635" customFormat="1" x14ac:dyDescent="0.2">
      <c r="A134" s="1094"/>
      <c r="B134" s="1080"/>
      <c r="C134" s="1082"/>
      <c r="D134" s="1080"/>
      <c r="E134" s="1080"/>
      <c r="F134" s="1084"/>
      <c r="G134" s="1084"/>
      <c r="H134" s="1087"/>
      <c r="I134" s="1080"/>
      <c r="J134" s="1080"/>
      <c r="K134" s="665" t="s">
        <v>1581</v>
      </c>
      <c r="L134" s="665" t="s">
        <v>3231</v>
      </c>
      <c r="M134" s="665" t="s">
        <v>1581</v>
      </c>
      <c r="N134" s="665" t="s">
        <v>1580</v>
      </c>
      <c r="O134" s="665" t="s">
        <v>765</v>
      </c>
      <c r="P134" s="665" t="s">
        <v>767</v>
      </c>
      <c r="Q134" s="665" t="s">
        <v>768</v>
      </c>
      <c r="R134" s="665" t="s">
        <v>8585</v>
      </c>
      <c r="S134" s="1077"/>
    </row>
    <row r="135" spans="1:19" s="635" customFormat="1" ht="96" x14ac:dyDescent="0.2">
      <c r="A135" s="669">
        <v>1</v>
      </c>
      <c r="B135" s="668" t="s">
        <v>8946</v>
      </c>
      <c r="C135" s="620" t="s">
        <v>8947</v>
      </c>
      <c r="D135" s="620" t="s">
        <v>8948</v>
      </c>
      <c r="E135" s="620" t="s">
        <v>8949</v>
      </c>
      <c r="F135" s="677">
        <v>1900</v>
      </c>
      <c r="G135" s="678" t="s">
        <v>3531</v>
      </c>
      <c r="H135" s="623">
        <v>43942</v>
      </c>
      <c r="I135" s="679" t="s">
        <v>8950</v>
      </c>
      <c r="J135" s="596" t="s">
        <v>8951</v>
      </c>
      <c r="K135" s="658" t="s">
        <v>6763</v>
      </c>
      <c r="L135" s="658" t="s">
        <v>6763</v>
      </c>
      <c r="M135" s="658" t="s">
        <v>6763</v>
      </c>
      <c r="N135" s="658" t="s">
        <v>6763</v>
      </c>
      <c r="O135" s="658" t="s">
        <v>6763</v>
      </c>
      <c r="P135" s="658" t="s">
        <v>6763</v>
      </c>
      <c r="Q135" s="658" t="s">
        <v>6763</v>
      </c>
      <c r="R135" s="658" t="s">
        <v>6763</v>
      </c>
      <c r="S135" s="666"/>
    </row>
    <row r="136" spans="1:19" s="635" customFormat="1" ht="72.75" thickBot="1" x14ac:dyDescent="0.25">
      <c r="A136" s="670">
        <v>2</v>
      </c>
      <c r="B136" s="680" t="s">
        <v>8952</v>
      </c>
      <c r="C136" s="671" t="s">
        <v>8953</v>
      </c>
      <c r="D136" s="671" t="s">
        <v>8954</v>
      </c>
      <c r="E136" s="671" t="s">
        <v>8955</v>
      </c>
      <c r="F136" s="675">
        <v>59994</v>
      </c>
      <c r="G136" s="672" t="s">
        <v>3551</v>
      </c>
      <c r="H136" s="673">
        <v>43958</v>
      </c>
      <c r="I136" s="674" t="s">
        <v>8956</v>
      </c>
      <c r="J136" s="676" t="s">
        <v>8957</v>
      </c>
      <c r="K136" s="681" t="s">
        <v>6763</v>
      </c>
      <c r="L136" s="681" t="s">
        <v>6763</v>
      </c>
      <c r="M136" s="681" t="s">
        <v>6763</v>
      </c>
      <c r="N136" s="681" t="s">
        <v>6763</v>
      </c>
      <c r="O136" s="681" t="s">
        <v>6763</v>
      </c>
      <c r="P136" s="681" t="s">
        <v>6763</v>
      </c>
      <c r="Q136" s="681" t="s">
        <v>6763</v>
      </c>
      <c r="R136" s="681" t="s">
        <v>6763</v>
      </c>
      <c r="S136" s="682"/>
    </row>
    <row r="137" spans="1:19" s="635" customFormat="1" ht="18.75" x14ac:dyDescent="0.3">
      <c r="A137" s="1096" t="s">
        <v>8959</v>
      </c>
      <c r="B137" s="1097"/>
      <c r="C137" s="1097"/>
      <c r="D137" s="1097"/>
      <c r="E137" s="1097"/>
      <c r="F137" s="683"/>
      <c r="G137" s="651"/>
      <c r="H137" s="648"/>
      <c r="I137" s="646"/>
      <c r="J137" s="641"/>
      <c r="O137" s="634"/>
      <c r="P137" s="634"/>
      <c r="Q137" s="634"/>
      <c r="R137" s="634"/>
      <c r="S137" s="636"/>
    </row>
    <row r="138" spans="1:19" s="635" customFormat="1" ht="18.75" x14ac:dyDescent="0.2">
      <c r="A138" s="1098"/>
      <c r="B138" s="1099"/>
      <c r="C138" s="1099"/>
      <c r="D138" s="1099"/>
      <c r="E138" s="1099"/>
      <c r="F138" s="684">
        <f>SUM(F9:F137)</f>
        <v>594780.06000000006</v>
      </c>
      <c r="G138" s="651"/>
      <c r="H138" s="648"/>
      <c r="I138" s="646"/>
      <c r="J138" s="641"/>
      <c r="O138" s="634"/>
      <c r="P138" s="634"/>
      <c r="Q138" s="634"/>
      <c r="R138" s="634"/>
      <c r="S138" s="636"/>
    </row>
    <row r="139" spans="1:19" s="635" customFormat="1" ht="19.5" thickBot="1" x14ac:dyDescent="0.35">
      <c r="A139" s="1100"/>
      <c r="B139" s="1101"/>
      <c r="C139" s="1101"/>
      <c r="D139" s="1101"/>
      <c r="E139" s="1101"/>
      <c r="F139" s="685"/>
      <c r="G139" s="651"/>
      <c r="H139" s="648"/>
      <c r="I139" s="646"/>
      <c r="J139" s="641"/>
      <c r="O139" s="634"/>
      <c r="P139" s="634"/>
      <c r="Q139" s="634"/>
      <c r="R139" s="634"/>
      <c r="S139" s="636"/>
    </row>
    <row r="140" spans="1:19" s="635" customFormat="1" x14ac:dyDescent="0.2">
      <c r="A140" s="645"/>
      <c r="B140" s="646"/>
      <c r="C140" s="639"/>
      <c r="D140" s="646"/>
      <c r="E140" s="639"/>
      <c r="F140" s="647"/>
      <c r="G140" s="651"/>
      <c r="H140" s="648"/>
      <c r="I140" s="646"/>
      <c r="J140" s="641"/>
      <c r="O140" s="634"/>
      <c r="P140" s="634"/>
      <c r="Q140" s="634"/>
      <c r="R140" s="634"/>
      <c r="S140" s="636"/>
    </row>
    <row r="141" spans="1:19" s="635" customFormat="1" x14ac:dyDescent="0.2">
      <c r="A141" s="645"/>
      <c r="B141" s="646"/>
      <c r="C141" s="639"/>
      <c r="D141" s="646"/>
      <c r="E141" s="639"/>
      <c r="F141" s="647"/>
      <c r="G141" s="651"/>
      <c r="H141" s="648"/>
      <c r="I141" s="646"/>
      <c r="J141" s="641"/>
      <c r="O141" s="634"/>
      <c r="P141" s="634"/>
      <c r="Q141" s="634"/>
      <c r="R141" s="634"/>
      <c r="S141" s="636"/>
    </row>
    <row r="142" spans="1:19" s="635" customFormat="1" x14ac:dyDescent="0.2">
      <c r="A142" s="645"/>
      <c r="B142" s="646"/>
      <c r="C142" s="639"/>
      <c r="D142" s="646"/>
      <c r="E142" s="639"/>
      <c r="F142" s="647"/>
      <c r="G142" s="651"/>
      <c r="H142" s="648"/>
      <c r="I142" s="646"/>
      <c r="J142" s="641"/>
      <c r="O142" s="634"/>
      <c r="P142" s="634"/>
      <c r="Q142" s="634"/>
      <c r="R142" s="634"/>
      <c r="S142" s="636"/>
    </row>
    <row r="143" spans="1:19" s="635" customFormat="1" x14ac:dyDescent="0.2">
      <c r="A143" s="645"/>
      <c r="B143" s="646"/>
      <c r="C143" s="639"/>
      <c r="D143" s="646"/>
      <c r="E143" s="639"/>
      <c r="F143" s="647"/>
      <c r="G143" s="651"/>
      <c r="H143" s="648"/>
      <c r="I143" s="646"/>
      <c r="J143" s="641"/>
      <c r="O143" s="634"/>
      <c r="P143" s="634"/>
      <c r="Q143" s="634"/>
      <c r="R143" s="634"/>
      <c r="S143" s="636"/>
    </row>
    <row r="144" spans="1:19" s="635" customFormat="1" x14ac:dyDescent="0.2">
      <c r="A144" s="645"/>
      <c r="B144" s="646"/>
      <c r="C144" s="639"/>
      <c r="D144" s="646"/>
      <c r="E144" s="639"/>
      <c r="F144" s="647"/>
      <c r="G144" s="651"/>
      <c r="H144" s="648"/>
      <c r="I144" s="646"/>
      <c r="J144" s="641"/>
      <c r="O144" s="634"/>
      <c r="P144" s="634"/>
      <c r="Q144" s="634"/>
      <c r="R144" s="634"/>
      <c r="S144" s="636"/>
    </row>
    <row r="145" spans="1:19" s="635" customFormat="1" x14ac:dyDescent="0.2">
      <c r="A145" s="645"/>
      <c r="B145" s="646"/>
      <c r="C145" s="639"/>
      <c r="D145" s="646"/>
      <c r="E145" s="639"/>
      <c r="F145" s="647"/>
      <c r="G145" s="651"/>
      <c r="H145" s="648"/>
      <c r="I145" s="646"/>
      <c r="J145" s="641"/>
      <c r="O145" s="634"/>
      <c r="P145" s="634"/>
      <c r="Q145" s="634"/>
      <c r="R145" s="634"/>
      <c r="S145" s="636"/>
    </row>
    <row r="146" spans="1:19" s="635" customFormat="1" x14ac:dyDescent="0.2">
      <c r="A146" s="645"/>
      <c r="B146" s="646"/>
      <c r="C146" s="639"/>
      <c r="D146" s="646"/>
      <c r="E146" s="639"/>
      <c r="F146" s="647"/>
      <c r="G146" s="651"/>
      <c r="H146" s="648"/>
      <c r="I146" s="646"/>
      <c r="J146" s="641"/>
      <c r="O146" s="634"/>
      <c r="P146" s="634"/>
      <c r="Q146" s="634"/>
      <c r="R146" s="634"/>
      <c r="S146" s="636"/>
    </row>
    <row r="147" spans="1:19" s="635" customFormat="1" x14ac:dyDescent="0.2">
      <c r="A147" s="645"/>
      <c r="B147" s="646"/>
      <c r="C147" s="639"/>
      <c r="D147" s="646"/>
      <c r="E147" s="639"/>
      <c r="F147" s="647"/>
      <c r="G147" s="651"/>
      <c r="H147" s="648"/>
      <c r="I147" s="646"/>
      <c r="J147" s="641"/>
      <c r="O147" s="634"/>
      <c r="P147" s="634"/>
      <c r="Q147" s="634"/>
      <c r="R147" s="634"/>
      <c r="S147" s="636"/>
    </row>
    <row r="148" spans="1:19" s="635" customFormat="1" x14ac:dyDescent="0.2">
      <c r="A148" s="645"/>
      <c r="B148" s="646"/>
      <c r="C148" s="639"/>
      <c r="D148" s="646"/>
      <c r="E148" s="639"/>
      <c r="F148" s="647"/>
      <c r="G148" s="651"/>
      <c r="H148" s="648"/>
      <c r="I148" s="646"/>
      <c r="J148" s="641"/>
      <c r="O148" s="634"/>
      <c r="P148" s="634"/>
      <c r="Q148" s="634"/>
      <c r="R148" s="634"/>
      <c r="S148" s="636"/>
    </row>
    <row r="149" spans="1:19" s="635" customFormat="1" x14ac:dyDescent="0.2">
      <c r="A149" s="645"/>
      <c r="B149" s="646"/>
      <c r="C149" s="639"/>
      <c r="D149" s="646"/>
      <c r="E149" s="639"/>
      <c r="F149" s="647"/>
      <c r="G149" s="651"/>
      <c r="H149" s="648"/>
      <c r="I149" s="646"/>
      <c r="J149" s="641"/>
      <c r="O149" s="634"/>
      <c r="P149" s="634"/>
      <c r="Q149" s="634"/>
      <c r="R149" s="634"/>
      <c r="S149" s="636"/>
    </row>
    <row r="150" spans="1:19" s="635" customFormat="1" x14ac:dyDescent="0.2">
      <c r="A150" s="645"/>
      <c r="B150" s="646"/>
      <c r="C150" s="639"/>
      <c r="D150" s="646"/>
      <c r="E150" s="639"/>
      <c r="F150" s="647"/>
      <c r="G150" s="651"/>
      <c r="H150" s="648"/>
      <c r="I150" s="646"/>
      <c r="J150" s="641"/>
      <c r="O150" s="634"/>
      <c r="P150" s="634"/>
      <c r="Q150" s="634"/>
      <c r="R150" s="634"/>
      <c r="S150" s="636"/>
    </row>
    <row r="151" spans="1:19" s="635" customFormat="1" x14ac:dyDescent="0.2">
      <c r="A151" s="645"/>
      <c r="B151" s="646"/>
      <c r="C151" s="639"/>
      <c r="D151" s="646"/>
      <c r="E151" s="639"/>
      <c r="F151" s="647"/>
      <c r="G151" s="651"/>
      <c r="H151" s="648"/>
      <c r="I151" s="646"/>
      <c r="J151" s="641"/>
      <c r="O151" s="634"/>
      <c r="P151" s="634"/>
      <c r="Q151" s="634"/>
      <c r="R151" s="634"/>
      <c r="S151" s="636"/>
    </row>
    <row r="152" spans="1:19" s="635" customFormat="1" x14ac:dyDescent="0.2">
      <c r="A152" s="645"/>
      <c r="B152" s="646"/>
      <c r="C152" s="639"/>
      <c r="D152" s="646"/>
      <c r="E152" s="639"/>
      <c r="F152" s="647"/>
      <c r="G152" s="651"/>
      <c r="H152" s="648"/>
      <c r="I152" s="646"/>
      <c r="J152" s="641"/>
      <c r="O152" s="634"/>
      <c r="P152" s="634"/>
      <c r="Q152" s="634"/>
      <c r="R152" s="634"/>
      <c r="S152" s="636"/>
    </row>
    <row r="153" spans="1:19" s="635" customFormat="1" x14ac:dyDescent="0.2">
      <c r="A153" s="645"/>
      <c r="B153" s="646"/>
      <c r="C153" s="639"/>
      <c r="D153" s="646"/>
      <c r="E153" s="639"/>
      <c r="F153" s="647"/>
      <c r="G153" s="651"/>
      <c r="H153" s="648"/>
      <c r="I153" s="646"/>
      <c r="J153" s="641"/>
      <c r="O153" s="634"/>
      <c r="P153" s="634"/>
      <c r="Q153" s="634"/>
      <c r="R153" s="634"/>
      <c r="S153" s="636"/>
    </row>
    <row r="154" spans="1:19" s="635" customFormat="1" x14ac:dyDescent="0.2">
      <c r="A154" s="645"/>
      <c r="B154" s="646"/>
      <c r="C154" s="639"/>
      <c r="D154" s="646"/>
      <c r="E154" s="639"/>
      <c r="F154" s="647"/>
      <c r="G154" s="651"/>
      <c r="H154" s="648"/>
      <c r="I154" s="646"/>
      <c r="J154" s="641"/>
      <c r="O154" s="634"/>
      <c r="P154" s="634"/>
      <c r="Q154" s="634"/>
      <c r="R154" s="634"/>
      <c r="S154" s="636"/>
    </row>
    <row r="155" spans="1:19" s="635" customFormat="1" x14ac:dyDescent="0.2">
      <c r="A155" s="645"/>
      <c r="B155" s="646"/>
      <c r="C155" s="639"/>
      <c r="D155" s="646"/>
      <c r="E155" s="639"/>
      <c r="F155" s="647"/>
      <c r="G155" s="651"/>
      <c r="H155" s="648"/>
      <c r="I155" s="646"/>
      <c r="J155" s="641"/>
      <c r="O155" s="634"/>
      <c r="P155" s="634"/>
      <c r="Q155" s="634"/>
      <c r="R155" s="634"/>
      <c r="S155" s="636"/>
    </row>
    <row r="156" spans="1:19" s="635" customFormat="1" x14ac:dyDescent="0.2">
      <c r="A156" s="645"/>
      <c r="B156" s="646"/>
      <c r="C156" s="639"/>
      <c r="D156" s="646"/>
      <c r="E156" s="639"/>
      <c r="F156" s="647"/>
      <c r="G156" s="651"/>
      <c r="H156" s="648"/>
      <c r="I156" s="646"/>
      <c r="J156" s="641"/>
      <c r="O156" s="634"/>
      <c r="P156" s="634"/>
      <c r="Q156" s="634"/>
      <c r="R156" s="634"/>
      <c r="S156" s="636"/>
    </row>
    <row r="157" spans="1:19" s="635" customFormat="1" x14ac:dyDescent="0.2">
      <c r="A157" s="645"/>
      <c r="B157" s="646"/>
      <c r="C157" s="639"/>
      <c r="D157" s="646"/>
      <c r="E157" s="639"/>
      <c r="F157" s="647"/>
      <c r="G157" s="651"/>
      <c r="H157" s="648"/>
      <c r="I157" s="646"/>
      <c r="J157" s="641"/>
      <c r="O157" s="634"/>
      <c r="P157" s="634"/>
      <c r="Q157" s="634"/>
      <c r="R157" s="634"/>
      <c r="S157" s="636"/>
    </row>
    <row r="158" spans="1:19" s="635" customFormat="1" x14ac:dyDescent="0.2">
      <c r="A158" s="645"/>
      <c r="B158" s="646"/>
      <c r="C158" s="639"/>
      <c r="D158" s="646"/>
      <c r="E158" s="639"/>
      <c r="F158" s="647"/>
      <c r="G158" s="651"/>
      <c r="H158" s="648"/>
      <c r="I158" s="646"/>
      <c r="J158" s="641"/>
      <c r="O158" s="634"/>
      <c r="P158" s="634"/>
      <c r="Q158" s="634"/>
      <c r="R158" s="634"/>
      <c r="S158" s="636"/>
    </row>
    <row r="159" spans="1:19" s="635" customFormat="1" x14ac:dyDescent="0.2">
      <c r="A159" s="645"/>
      <c r="B159" s="646"/>
      <c r="C159" s="639"/>
      <c r="D159" s="646"/>
      <c r="E159" s="639"/>
      <c r="F159" s="647"/>
      <c r="G159" s="651"/>
      <c r="H159" s="648"/>
      <c r="I159" s="646"/>
      <c r="J159" s="641"/>
      <c r="O159" s="634"/>
      <c r="P159" s="634"/>
      <c r="Q159" s="634"/>
      <c r="R159" s="634"/>
      <c r="S159" s="636"/>
    </row>
    <row r="160" spans="1:19" s="635" customFormat="1" x14ac:dyDescent="0.2">
      <c r="A160" s="645"/>
      <c r="B160" s="646"/>
      <c r="C160" s="639"/>
      <c r="D160" s="646"/>
      <c r="E160" s="639"/>
      <c r="F160" s="647"/>
      <c r="G160" s="651"/>
      <c r="H160" s="648"/>
      <c r="I160" s="646"/>
      <c r="J160" s="641"/>
      <c r="O160" s="634"/>
      <c r="P160" s="634"/>
      <c r="Q160" s="634"/>
      <c r="R160" s="634"/>
      <c r="S160" s="636"/>
    </row>
    <row r="161" spans="1:19" s="635" customFormat="1" x14ac:dyDescent="0.2">
      <c r="A161" s="645"/>
      <c r="B161" s="646"/>
      <c r="C161" s="639"/>
      <c r="D161" s="646"/>
      <c r="E161" s="639"/>
      <c r="F161" s="647"/>
      <c r="G161" s="651"/>
      <c r="H161" s="648"/>
      <c r="I161" s="646"/>
      <c r="J161" s="641"/>
      <c r="O161" s="634"/>
      <c r="P161" s="634"/>
      <c r="Q161" s="634"/>
      <c r="R161" s="634"/>
      <c r="S161" s="636"/>
    </row>
    <row r="162" spans="1:19" s="635" customFormat="1" x14ac:dyDescent="0.2">
      <c r="A162" s="645"/>
      <c r="B162" s="646"/>
      <c r="C162" s="639"/>
      <c r="D162" s="646"/>
      <c r="E162" s="639"/>
      <c r="F162" s="647"/>
      <c r="G162" s="651"/>
      <c r="H162" s="648"/>
      <c r="I162" s="646"/>
      <c r="J162" s="641"/>
      <c r="O162" s="634"/>
      <c r="P162" s="634"/>
      <c r="Q162" s="634"/>
      <c r="R162" s="634"/>
      <c r="S162" s="636"/>
    </row>
    <row r="163" spans="1:19" s="635" customFormat="1" x14ac:dyDescent="0.2">
      <c r="A163" s="645"/>
      <c r="B163" s="646"/>
      <c r="C163" s="639"/>
      <c r="D163" s="646"/>
      <c r="E163" s="639"/>
      <c r="F163" s="647"/>
      <c r="G163" s="651"/>
      <c r="H163" s="648"/>
      <c r="I163" s="646"/>
      <c r="J163" s="641"/>
      <c r="O163" s="634"/>
      <c r="P163" s="634"/>
      <c r="Q163" s="634"/>
      <c r="R163" s="634"/>
      <c r="S163" s="636"/>
    </row>
    <row r="164" spans="1:19" s="635" customFormat="1" x14ac:dyDescent="0.2">
      <c r="A164" s="645"/>
      <c r="B164" s="646"/>
      <c r="C164" s="639"/>
      <c r="D164" s="646"/>
      <c r="E164" s="639"/>
      <c r="F164" s="647"/>
      <c r="G164" s="651"/>
      <c r="H164" s="648"/>
      <c r="I164" s="646"/>
      <c r="J164" s="641"/>
      <c r="O164" s="634"/>
      <c r="P164" s="634"/>
      <c r="Q164" s="634"/>
      <c r="R164" s="634"/>
      <c r="S164" s="636"/>
    </row>
    <row r="165" spans="1:19" s="635" customFormat="1" x14ac:dyDescent="0.2">
      <c r="A165" s="645"/>
      <c r="B165" s="646"/>
      <c r="C165" s="639"/>
      <c r="D165" s="646"/>
      <c r="E165" s="639"/>
      <c r="F165" s="647"/>
      <c r="G165" s="651"/>
      <c r="H165" s="648"/>
      <c r="I165" s="646"/>
      <c r="J165" s="641"/>
      <c r="O165" s="634"/>
      <c r="P165" s="634"/>
      <c r="Q165" s="634"/>
      <c r="R165" s="634"/>
      <c r="S165" s="636"/>
    </row>
    <row r="166" spans="1:19" s="635" customFormat="1" x14ac:dyDescent="0.2">
      <c r="A166" s="645"/>
      <c r="B166" s="646"/>
      <c r="C166" s="639"/>
      <c r="D166" s="646"/>
      <c r="E166" s="639"/>
      <c r="F166" s="647"/>
      <c r="G166" s="651"/>
      <c r="H166" s="648"/>
      <c r="I166" s="646"/>
      <c r="J166" s="641"/>
      <c r="O166" s="634"/>
      <c r="P166" s="634"/>
      <c r="Q166" s="634"/>
      <c r="R166" s="634"/>
      <c r="S166" s="636"/>
    </row>
    <row r="167" spans="1:19" s="635" customFormat="1" x14ac:dyDescent="0.2">
      <c r="A167" s="645"/>
      <c r="B167" s="646"/>
      <c r="C167" s="639"/>
      <c r="D167" s="646"/>
      <c r="E167" s="639"/>
      <c r="F167" s="647"/>
      <c r="G167" s="651"/>
      <c r="H167" s="648"/>
      <c r="I167" s="646"/>
      <c r="J167" s="641"/>
      <c r="O167" s="634"/>
      <c r="P167" s="634"/>
      <c r="Q167" s="634"/>
      <c r="R167" s="634"/>
      <c r="S167" s="636"/>
    </row>
    <row r="168" spans="1:19" s="635" customFormat="1" x14ac:dyDescent="0.2">
      <c r="A168" s="645"/>
      <c r="B168" s="646"/>
      <c r="C168" s="639"/>
      <c r="D168" s="646"/>
      <c r="E168" s="639"/>
      <c r="F168" s="647"/>
      <c r="G168" s="651"/>
      <c r="H168" s="648"/>
      <c r="I168" s="646"/>
      <c r="J168" s="641"/>
      <c r="O168" s="634"/>
      <c r="P168" s="634"/>
      <c r="Q168" s="634"/>
      <c r="R168" s="634"/>
      <c r="S168" s="636"/>
    </row>
    <row r="169" spans="1:19" s="635" customFormat="1" x14ac:dyDescent="0.2">
      <c r="A169" s="645"/>
      <c r="B169" s="646"/>
      <c r="C169" s="639"/>
      <c r="D169" s="646"/>
      <c r="E169" s="639"/>
      <c r="F169" s="647"/>
      <c r="G169" s="651"/>
      <c r="H169" s="648"/>
      <c r="I169" s="646"/>
      <c r="J169" s="641"/>
      <c r="O169" s="634"/>
      <c r="P169" s="634"/>
      <c r="Q169" s="634"/>
      <c r="R169" s="634"/>
      <c r="S169" s="636"/>
    </row>
    <row r="170" spans="1:19" s="635" customFormat="1" x14ac:dyDescent="0.2">
      <c r="A170" s="645"/>
      <c r="B170" s="646"/>
      <c r="C170" s="639"/>
      <c r="D170" s="646"/>
      <c r="E170" s="639"/>
      <c r="F170" s="647"/>
      <c r="G170" s="651"/>
      <c r="H170" s="648"/>
      <c r="I170" s="646"/>
      <c r="J170" s="641"/>
      <c r="O170" s="634"/>
      <c r="P170" s="634"/>
      <c r="Q170" s="634"/>
      <c r="R170" s="634"/>
      <c r="S170" s="636"/>
    </row>
    <row r="171" spans="1:19" s="635" customFormat="1" x14ac:dyDescent="0.2">
      <c r="A171" s="645"/>
      <c r="B171" s="646"/>
      <c r="C171" s="639"/>
      <c r="D171" s="646"/>
      <c r="E171" s="639"/>
      <c r="F171" s="647"/>
      <c r="G171" s="651"/>
      <c r="H171" s="648"/>
      <c r="I171" s="646"/>
      <c r="J171" s="641"/>
      <c r="O171" s="634"/>
      <c r="P171" s="634"/>
      <c r="Q171" s="634"/>
      <c r="R171" s="634"/>
      <c r="S171" s="636"/>
    </row>
    <row r="172" spans="1:19" s="635" customFormat="1" x14ac:dyDescent="0.2">
      <c r="A172" s="645"/>
      <c r="B172" s="646"/>
      <c r="C172" s="639"/>
      <c r="D172" s="646"/>
      <c r="E172" s="639"/>
      <c r="F172" s="647"/>
      <c r="G172" s="651"/>
      <c r="H172" s="648"/>
      <c r="I172" s="646"/>
      <c r="J172" s="641"/>
      <c r="O172" s="634"/>
      <c r="P172" s="634"/>
      <c r="Q172" s="634"/>
      <c r="R172" s="634"/>
      <c r="S172" s="636"/>
    </row>
    <row r="173" spans="1:19" s="635" customFormat="1" x14ac:dyDescent="0.2">
      <c r="A173" s="645"/>
      <c r="B173" s="646"/>
      <c r="C173" s="639"/>
      <c r="D173" s="646"/>
      <c r="E173" s="639"/>
      <c r="F173" s="647"/>
      <c r="G173" s="651"/>
      <c r="H173" s="648"/>
      <c r="I173" s="646"/>
      <c r="J173" s="641"/>
      <c r="O173" s="634"/>
      <c r="P173" s="634"/>
      <c r="Q173" s="634"/>
      <c r="R173" s="634"/>
      <c r="S173" s="636"/>
    </row>
    <row r="174" spans="1:19" s="635" customFormat="1" x14ac:dyDescent="0.2">
      <c r="A174" s="645"/>
      <c r="B174" s="646"/>
      <c r="C174" s="639"/>
      <c r="D174" s="646"/>
      <c r="E174" s="639"/>
      <c r="F174" s="647"/>
      <c r="G174" s="651"/>
      <c r="H174" s="648"/>
      <c r="I174" s="646"/>
      <c r="J174" s="641"/>
      <c r="O174" s="634"/>
      <c r="P174" s="634"/>
      <c r="Q174" s="634"/>
      <c r="R174" s="634"/>
      <c r="S174" s="636"/>
    </row>
    <row r="175" spans="1:19" s="635" customFormat="1" x14ac:dyDescent="0.2">
      <c r="A175" s="645"/>
      <c r="B175" s="646"/>
      <c r="C175" s="639"/>
      <c r="D175" s="646"/>
      <c r="E175" s="639"/>
      <c r="F175" s="647"/>
      <c r="G175" s="651"/>
      <c r="H175" s="648"/>
      <c r="I175" s="646"/>
      <c r="J175" s="641"/>
      <c r="O175" s="634"/>
      <c r="P175" s="634"/>
      <c r="Q175" s="634"/>
      <c r="R175" s="634"/>
      <c r="S175" s="636"/>
    </row>
    <row r="176" spans="1:19" s="635" customFormat="1" x14ac:dyDescent="0.2">
      <c r="A176" s="645"/>
      <c r="B176" s="646"/>
      <c r="C176" s="639"/>
      <c r="D176" s="646"/>
      <c r="E176" s="639"/>
      <c r="F176" s="647"/>
      <c r="G176" s="651"/>
      <c r="H176" s="648"/>
      <c r="I176" s="646"/>
      <c r="J176" s="641"/>
      <c r="O176" s="634"/>
      <c r="P176" s="634"/>
      <c r="Q176" s="634"/>
      <c r="R176" s="634"/>
      <c r="S176" s="636"/>
    </row>
    <row r="177" spans="1:19" s="635" customFormat="1" x14ac:dyDescent="0.2">
      <c r="A177" s="645"/>
      <c r="B177" s="646"/>
      <c r="C177" s="639"/>
      <c r="D177" s="646"/>
      <c r="E177" s="639"/>
      <c r="F177" s="647"/>
      <c r="G177" s="651"/>
      <c r="H177" s="648"/>
      <c r="I177" s="646"/>
      <c r="J177" s="641"/>
      <c r="O177" s="634"/>
      <c r="P177" s="634"/>
      <c r="Q177" s="634"/>
      <c r="R177" s="634"/>
      <c r="S177" s="636"/>
    </row>
    <row r="178" spans="1:19" s="635" customFormat="1" x14ac:dyDescent="0.2">
      <c r="A178" s="645"/>
      <c r="B178" s="646"/>
      <c r="C178" s="639"/>
      <c r="D178" s="646"/>
      <c r="E178" s="639"/>
      <c r="F178" s="647"/>
      <c r="G178" s="651"/>
      <c r="H178" s="648"/>
      <c r="I178" s="646"/>
      <c r="J178" s="641"/>
      <c r="O178" s="634"/>
      <c r="P178" s="634"/>
      <c r="Q178" s="634"/>
      <c r="R178" s="634"/>
      <c r="S178" s="636"/>
    </row>
    <row r="179" spans="1:19" s="635" customFormat="1" x14ac:dyDescent="0.2">
      <c r="A179" s="645"/>
      <c r="B179" s="646"/>
      <c r="C179" s="639"/>
      <c r="D179" s="646"/>
      <c r="E179" s="639"/>
      <c r="F179" s="647"/>
      <c r="G179" s="651"/>
      <c r="H179" s="648"/>
      <c r="I179" s="646"/>
      <c r="J179" s="641"/>
      <c r="O179" s="634"/>
      <c r="P179" s="634"/>
      <c r="Q179" s="634"/>
      <c r="R179" s="634"/>
      <c r="S179" s="636"/>
    </row>
    <row r="180" spans="1:19" s="635" customFormat="1" x14ac:dyDescent="0.2">
      <c r="A180" s="645"/>
      <c r="B180" s="646"/>
      <c r="C180" s="639"/>
      <c r="D180" s="646"/>
      <c r="E180" s="639"/>
      <c r="F180" s="647"/>
      <c r="G180" s="651"/>
      <c r="H180" s="648"/>
      <c r="I180" s="646"/>
      <c r="J180" s="641"/>
      <c r="O180" s="634"/>
      <c r="P180" s="634"/>
      <c r="Q180" s="634"/>
      <c r="R180" s="634"/>
      <c r="S180" s="636"/>
    </row>
    <row r="181" spans="1:19" s="635" customFormat="1" x14ac:dyDescent="0.2">
      <c r="A181" s="645"/>
      <c r="B181" s="646"/>
      <c r="C181" s="639"/>
      <c r="D181" s="646"/>
      <c r="E181" s="639"/>
      <c r="F181" s="647"/>
      <c r="G181" s="651"/>
      <c r="H181" s="648"/>
      <c r="I181" s="646"/>
      <c r="J181" s="641"/>
      <c r="O181" s="634"/>
      <c r="P181" s="634"/>
      <c r="Q181" s="634"/>
      <c r="R181" s="634"/>
      <c r="S181" s="636"/>
    </row>
    <row r="182" spans="1:19" s="635" customFormat="1" x14ac:dyDescent="0.2">
      <c r="A182" s="645"/>
      <c r="B182" s="646"/>
      <c r="C182" s="639"/>
      <c r="D182" s="646"/>
      <c r="E182" s="639"/>
      <c r="F182" s="647"/>
      <c r="G182" s="651"/>
      <c r="H182" s="648"/>
      <c r="I182" s="646"/>
      <c r="J182" s="641"/>
      <c r="O182" s="634"/>
      <c r="P182" s="634"/>
      <c r="Q182" s="634"/>
      <c r="R182" s="634"/>
      <c r="S182" s="636"/>
    </row>
    <row r="183" spans="1:19" s="635" customFormat="1" x14ac:dyDescent="0.2">
      <c r="A183" s="645"/>
      <c r="B183" s="646"/>
      <c r="C183" s="639"/>
      <c r="D183" s="646"/>
      <c r="E183" s="639"/>
      <c r="F183" s="647"/>
      <c r="G183" s="651"/>
      <c r="H183" s="648"/>
      <c r="I183" s="646"/>
      <c r="J183" s="641"/>
      <c r="O183" s="634"/>
      <c r="P183" s="634"/>
      <c r="Q183" s="634"/>
      <c r="R183" s="634"/>
      <c r="S183" s="636"/>
    </row>
    <row r="184" spans="1:19" s="635" customFormat="1" x14ac:dyDescent="0.2">
      <c r="A184" s="645"/>
      <c r="B184" s="646"/>
      <c r="C184" s="639"/>
      <c r="D184" s="646"/>
      <c r="E184" s="639"/>
      <c r="F184" s="647"/>
      <c r="G184" s="651"/>
      <c r="H184" s="648"/>
      <c r="I184" s="646"/>
      <c r="J184" s="641"/>
      <c r="O184" s="634"/>
      <c r="P184" s="634"/>
      <c r="Q184" s="634"/>
      <c r="R184" s="634"/>
      <c r="S184" s="636"/>
    </row>
    <row r="185" spans="1:19" s="635" customFormat="1" x14ac:dyDescent="0.2">
      <c r="A185" s="645"/>
      <c r="B185" s="646"/>
      <c r="C185" s="639"/>
      <c r="D185" s="646"/>
      <c r="E185" s="639"/>
      <c r="F185" s="647"/>
      <c r="G185" s="651"/>
      <c r="H185" s="648"/>
      <c r="I185" s="646"/>
      <c r="J185" s="641"/>
      <c r="O185" s="634"/>
      <c r="P185" s="634"/>
      <c r="Q185" s="634"/>
      <c r="R185" s="634"/>
      <c r="S185" s="636"/>
    </row>
    <row r="186" spans="1:19" s="635" customFormat="1" x14ac:dyDescent="0.2">
      <c r="A186" s="645"/>
      <c r="B186" s="646"/>
      <c r="C186" s="639"/>
      <c r="D186" s="646"/>
      <c r="E186" s="639"/>
      <c r="F186" s="647"/>
      <c r="G186" s="651"/>
      <c r="H186" s="648"/>
      <c r="I186" s="646"/>
      <c r="J186" s="641"/>
      <c r="O186" s="634"/>
      <c r="P186" s="634"/>
      <c r="Q186" s="634"/>
      <c r="R186" s="634"/>
      <c r="S186" s="636"/>
    </row>
    <row r="187" spans="1:19" s="635" customFormat="1" x14ac:dyDescent="0.2">
      <c r="A187" s="645"/>
      <c r="B187" s="646"/>
      <c r="C187" s="639"/>
      <c r="D187" s="646"/>
      <c r="E187" s="639"/>
      <c r="F187" s="647"/>
      <c r="G187" s="651"/>
      <c r="H187" s="648"/>
      <c r="I187" s="646"/>
      <c r="J187" s="641"/>
      <c r="O187" s="634"/>
      <c r="P187" s="634"/>
      <c r="Q187" s="634"/>
      <c r="R187" s="634"/>
      <c r="S187" s="636"/>
    </row>
    <row r="188" spans="1:19" s="635" customFormat="1" x14ac:dyDescent="0.2">
      <c r="A188" s="645"/>
      <c r="B188" s="646"/>
      <c r="C188" s="639"/>
      <c r="D188" s="646"/>
      <c r="E188" s="639"/>
      <c r="F188" s="647"/>
      <c r="G188" s="651"/>
      <c r="H188" s="648"/>
      <c r="I188" s="646"/>
      <c r="J188" s="641"/>
      <c r="O188" s="634"/>
      <c r="P188" s="634"/>
      <c r="Q188" s="634"/>
      <c r="R188" s="634"/>
      <c r="S188" s="636"/>
    </row>
    <row r="189" spans="1:19" s="635" customFormat="1" x14ac:dyDescent="0.2">
      <c r="A189" s="645"/>
      <c r="B189" s="646"/>
      <c r="C189" s="639"/>
      <c r="D189" s="646"/>
      <c r="E189" s="639"/>
      <c r="F189" s="647"/>
      <c r="G189" s="651"/>
      <c r="H189" s="648"/>
      <c r="I189" s="646"/>
      <c r="J189" s="641"/>
      <c r="O189" s="634"/>
      <c r="P189" s="634"/>
      <c r="Q189" s="634"/>
      <c r="R189" s="634"/>
      <c r="S189" s="636"/>
    </row>
    <row r="190" spans="1:19" s="635" customFormat="1" x14ac:dyDescent="0.2">
      <c r="A190" s="645"/>
      <c r="B190" s="646"/>
      <c r="C190" s="639"/>
      <c r="D190" s="646"/>
      <c r="E190" s="639"/>
      <c r="F190" s="647"/>
      <c r="G190" s="651"/>
      <c r="H190" s="648"/>
      <c r="I190" s="646"/>
      <c r="J190" s="641"/>
      <c r="O190" s="634"/>
      <c r="P190" s="634"/>
      <c r="Q190" s="634"/>
      <c r="R190" s="634"/>
      <c r="S190" s="636"/>
    </row>
    <row r="191" spans="1:19" s="635" customFormat="1" x14ac:dyDescent="0.2">
      <c r="A191" s="645"/>
      <c r="B191" s="646"/>
      <c r="C191" s="639"/>
      <c r="D191" s="646"/>
      <c r="E191" s="639"/>
      <c r="F191" s="647"/>
      <c r="G191" s="651"/>
      <c r="H191" s="648"/>
      <c r="I191" s="646"/>
      <c r="J191" s="641"/>
      <c r="O191" s="634"/>
      <c r="P191" s="634"/>
      <c r="Q191" s="634"/>
      <c r="R191" s="634"/>
      <c r="S191" s="636"/>
    </row>
    <row r="192" spans="1:19" s="635" customFormat="1" x14ac:dyDescent="0.2">
      <c r="A192" s="645"/>
      <c r="B192" s="646"/>
      <c r="C192" s="639"/>
      <c r="D192" s="646"/>
      <c r="E192" s="639"/>
      <c r="F192" s="647"/>
      <c r="G192" s="651"/>
      <c r="H192" s="648"/>
      <c r="I192" s="646"/>
      <c r="J192" s="641"/>
      <c r="O192" s="634"/>
      <c r="P192" s="634"/>
      <c r="Q192" s="634"/>
      <c r="R192" s="634"/>
      <c r="S192" s="636"/>
    </row>
    <row r="193" spans="1:19" s="635" customFormat="1" x14ac:dyDescent="0.2">
      <c r="A193" s="645"/>
      <c r="B193" s="646"/>
      <c r="C193" s="639"/>
      <c r="D193" s="646"/>
      <c r="E193" s="639"/>
      <c r="F193" s="647"/>
      <c r="G193" s="651"/>
      <c r="H193" s="648"/>
      <c r="I193" s="646"/>
      <c r="J193" s="641"/>
      <c r="O193" s="634"/>
      <c r="P193" s="634"/>
      <c r="Q193" s="634"/>
      <c r="R193" s="634"/>
      <c r="S193" s="636"/>
    </row>
    <row r="194" spans="1:19" s="635" customFormat="1" x14ac:dyDescent="0.2">
      <c r="A194" s="645"/>
      <c r="B194" s="646"/>
      <c r="C194" s="639"/>
      <c r="D194" s="646"/>
      <c r="E194" s="639"/>
      <c r="F194" s="647"/>
      <c r="G194" s="651"/>
      <c r="H194" s="648"/>
      <c r="I194" s="646"/>
      <c r="J194" s="641"/>
      <c r="O194" s="634"/>
      <c r="P194" s="634"/>
      <c r="Q194" s="634"/>
      <c r="R194" s="634"/>
      <c r="S194" s="636"/>
    </row>
    <row r="195" spans="1:19" s="635" customFormat="1" x14ac:dyDescent="0.2">
      <c r="A195" s="645"/>
      <c r="B195" s="646"/>
      <c r="C195" s="639"/>
      <c r="D195" s="646"/>
      <c r="E195" s="639"/>
      <c r="F195" s="647"/>
      <c r="G195" s="651"/>
      <c r="H195" s="648"/>
      <c r="I195" s="646"/>
      <c r="J195" s="641"/>
      <c r="O195" s="634"/>
      <c r="P195" s="634"/>
      <c r="Q195" s="634"/>
      <c r="R195" s="634"/>
      <c r="S195" s="636"/>
    </row>
    <row r="196" spans="1:19" s="635" customFormat="1" x14ac:dyDescent="0.2">
      <c r="A196" s="645"/>
      <c r="B196" s="646"/>
      <c r="C196" s="639"/>
      <c r="D196" s="646"/>
      <c r="E196" s="639"/>
      <c r="F196" s="647"/>
      <c r="G196" s="651"/>
      <c r="H196" s="648"/>
      <c r="I196" s="646"/>
      <c r="J196" s="641"/>
      <c r="O196" s="634"/>
      <c r="P196" s="634"/>
      <c r="Q196" s="634"/>
      <c r="R196" s="634"/>
      <c r="S196" s="636"/>
    </row>
    <row r="197" spans="1:19" s="635" customFormat="1" x14ac:dyDescent="0.2">
      <c r="A197" s="645"/>
      <c r="B197" s="646"/>
      <c r="C197" s="639"/>
      <c r="D197" s="646"/>
      <c r="E197" s="639"/>
      <c r="F197" s="647"/>
      <c r="G197" s="651"/>
      <c r="H197" s="648"/>
      <c r="I197" s="646"/>
      <c r="J197" s="641"/>
      <c r="O197" s="634"/>
      <c r="P197" s="634"/>
      <c r="Q197" s="634"/>
      <c r="R197" s="634"/>
      <c r="S197" s="636"/>
    </row>
    <row r="198" spans="1:19" s="635" customFormat="1" x14ac:dyDescent="0.2">
      <c r="A198" s="645"/>
      <c r="B198" s="646"/>
      <c r="C198" s="639"/>
      <c r="D198" s="646"/>
      <c r="E198" s="639"/>
      <c r="F198" s="647"/>
      <c r="G198" s="651"/>
      <c r="H198" s="648"/>
      <c r="I198" s="646"/>
      <c r="J198" s="641"/>
      <c r="O198" s="634"/>
      <c r="P198" s="634"/>
      <c r="Q198" s="634"/>
      <c r="R198" s="634"/>
      <c r="S198" s="636"/>
    </row>
    <row r="199" spans="1:19" s="635" customFormat="1" x14ac:dyDescent="0.2">
      <c r="A199" s="645"/>
      <c r="B199" s="646"/>
      <c r="C199" s="639"/>
      <c r="D199" s="646"/>
      <c r="E199" s="639"/>
      <c r="F199" s="647"/>
      <c r="G199" s="651"/>
      <c r="H199" s="648"/>
      <c r="I199" s="646"/>
      <c r="J199" s="641"/>
      <c r="O199" s="634"/>
      <c r="P199" s="634"/>
      <c r="Q199" s="634"/>
      <c r="R199" s="634"/>
      <c r="S199" s="636"/>
    </row>
    <row r="200" spans="1:19" s="635" customFormat="1" x14ac:dyDescent="0.2">
      <c r="A200" s="645"/>
      <c r="B200" s="646"/>
      <c r="C200" s="639"/>
      <c r="D200" s="646"/>
      <c r="E200" s="639"/>
      <c r="F200" s="647"/>
      <c r="G200" s="651"/>
      <c r="H200" s="648"/>
      <c r="I200" s="646"/>
      <c r="J200" s="641"/>
      <c r="O200" s="634"/>
      <c r="P200" s="634"/>
      <c r="Q200" s="634"/>
      <c r="R200" s="634"/>
      <c r="S200" s="636"/>
    </row>
    <row r="201" spans="1:19" s="635" customFormat="1" x14ac:dyDescent="0.2">
      <c r="A201" s="645"/>
      <c r="B201" s="646"/>
      <c r="C201" s="639"/>
      <c r="D201" s="646"/>
      <c r="E201" s="639"/>
      <c r="F201" s="647"/>
      <c r="G201" s="651"/>
      <c r="H201" s="648"/>
      <c r="I201" s="646"/>
      <c r="J201" s="641"/>
      <c r="O201" s="634"/>
      <c r="P201" s="634"/>
      <c r="Q201" s="634"/>
      <c r="R201" s="634"/>
      <c r="S201" s="636"/>
    </row>
    <row r="202" spans="1:19" s="635" customFormat="1" x14ac:dyDescent="0.2">
      <c r="A202" s="645"/>
      <c r="B202" s="646"/>
      <c r="C202" s="639"/>
      <c r="D202" s="646"/>
      <c r="E202" s="639"/>
      <c r="F202" s="647"/>
      <c r="G202" s="651"/>
      <c r="H202" s="648"/>
      <c r="I202" s="646"/>
      <c r="J202" s="641"/>
      <c r="O202" s="634"/>
      <c r="P202" s="634"/>
      <c r="Q202" s="634"/>
      <c r="R202" s="634"/>
      <c r="S202" s="636"/>
    </row>
    <row r="203" spans="1:19" s="635" customFormat="1" x14ac:dyDescent="0.2">
      <c r="A203" s="645"/>
      <c r="B203" s="646"/>
      <c r="C203" s="639"/>
      <c r="D203" s="646"/>
      <c r="E203" s="639"/>
      <c r="F203" s="647"/>
      <c r="G203" s="651"/>
      <c r="H203" s="648"/>
      <c r="I203" s="646"/>
      <c r="J203" s="641"/>
      <c r="O203" s="634"/>
      <c r="P203" s="634"/>
      <c r="Q203" s="634"/>
      <c r="R203" s="634"/>
      <c r="S203" s="636"/>
    </row>
    <row r="204" spans="1:19" s="635" customFormat="1" x14ac:dyDescent="0.2">
      <c r="A204" s="645"/>
      <c r="B204" s="646"/>
      <c r="C204" s="639"/>
      <c r="D204" s="646"/>
      <c r="E204" s="639"/>
      <c r="F204" s="647"/>
      <c r="G204" s="651"/>
      <c r="H204" s="648"/>
      <c r="I204" s="646"/>
      <c r="J204" s="641"/>
      <c r="O204" s="634"/>
      <c r="P204" s="634"/>
      <c r="Q204" s="634"/>
      <c r="R204" s="634"/>
      <c r="S204" s="636"/>
    </row>
    <row r="205" spans="1:19" s="635" customFormat="1" x14ac:dyDescent="0.2">
      <c r="A205" s="645"/>
      <c r="B205" s="646"/>
      <c r="C205" s="639"/>
      <c r="D205" s="646"/>
      <c r="E205" s="639"/>
      <c r="F205" s="647"/>
      <c r="G205" s="651"/>
      <c r="H205" s="648"/>
      <c r="I205" s="646"/>
      <c r="J205" s="641"/>
      <c r="O205" s="634"/>
      <c r="P205" s="634"/>
      <c r="Q205" s="634"/>
      <c r="R205" s="634"/>
      <c r="S205" s="636"/>
    </row>
    <row r="206" spans="1:19" s="635" customFormat="1" x14ac:dyDescent="0.2">
      <c r="A206" s="645"/>
      <c r="B206" s="646"/>
      <c r="C206" s="639"/>
      <c r="D206" s="646"/>
      <c r="E206" s="639"/>
      <c r="F206" s="647"/>
      <c r="G206" s="651"/>
      <c r="H206" s="648"/>
      <c r="I206" s="646"/>
      <c r="J206" s="641"/>
      <c r="O206" s="634"/>
      <c r="P206" s="634"/>
      <c r="Q206" s="634"/>
      <c r="R206" s="634"/>
      <c r="S206" s="636"/>
    </row>
    <row r="207" spans="1:19" s="635" customFormat="1" x14ac:dyDescent="0.2">
      <c r="A207" s="645"/>
      <c r="B207" s="646"/>
      <c r="C207" s="639"/>
      <c r="D207" s="646"/>
      <c r="E207" s="639"/>
      <c r="F207" s="647"/>
      <c r="G207" s="651"/>
      <c r="H207" s="648"/>
      <c r="I207" s="646"/>
      <c r="J207" s="641"/>
      <c r="O207" s="634"/>
      <c r="P207" s="634"/>
      <c r="Q207" s="634"/>
      <c r="R207" s="634"/>
      <c r="S207" s="636"/>
    </row>
    <row r="208" spans="1:19" s="635" customFormat="1" x14ac:dyDescent="0.2">
      <c r="A208" s="645"/>
      <c r="B208" s="646"/>
      <c r="C208" s="639"/>
      <c r="D208" s="646"/>
      <c r="E208" s="639"/>
      <c r="F208" s="647"/>
      <c r="G208" s="651"/>
      <c r="H208" s="648"/>
      <c r="I208" s="646"/>
      <c r="J208" s="641"/>
      <c r="O208" s="634"/>
      <c r="P208" s="634"/>
      <c r="Q208" s="634"/>
      <c r="R208" s="634"/>
      <c r="S208" s="636"/>
    </row>
    <row r="209" spans="1:19" s="635" customFormat="1" x14ac:dyDescent="0.2">
      <c r="A209" s="645"/>
      <c r="B209" s="646"/>
      <c r="C209" s="639"/>
      <c r="D209" s="646"/>
      <c r="E209" s="639"/>
      <c r="F209" s="647"/>
      <c r="G209" s="651"/>
      <c r="H209" s="648"/>
      <c r="I209" s="646"/>
      <c r="J209" s="641"/>
      <c r="O209" s="634"/>
      <c r="P209" s="634"/>
      <c r="Q209" s="634"/>
      <c r="R209" s="634"/>
      <c r="S209" s="636"/>
    </row>
    <row r="210" spans="1:19" s="635" customFormat="1" x14ac:dyDescent="0.2">
      <c r="A210" s="645"/>
      <c r="B210" s="646"/>
      <c r="C210" s="639"/>
      <c r="D210" s="646"/>
      <c r="E210" s="639"/>
      <c r="F210" s="647"/>
      <c r="G210" s="651"/>
      <c r="H210" s="648"/>
      <c r="I210" s="646"/>
      <c r="J210" s="641"/>
      <c r="O210" s="634"/>
      <c r="P210" s="634"/>
      <c r="Q210" s="634"/>
      <c r="R210" s="634"/>
      <c r="S210" s="636"/>
    </row>
    <row r="211" spans="1:19" s="635" customFormat="1" x14ac:dyDescent="0.2">
      <c r="A211" s="645"/>
      <c r="B211" s="646"/>
      <c r="C211" s="639"/>
      <c r="D211" s="646"/>
      <c r="E211" s="639"/>
      <c r="F211" s="647"/>
      <c r="G211" s="651"/>
      <c r="H211" s="648"/>
      <c r="I211" s="646"/>
      <c r="J211" s="641"/>
      <c r="O211" s="634"/>
      <c r="P211" s="634"/>
      <c r="Q211" s="634"/>
      <c r="R211" s="634"/>
      <c r="S211" s="636"/>
    </row>
    <row r="212" spans="1:19" s="635" customFormat="1" x14ac:dyDescent="0.2">
      <c r="A212" s="645"/>
      <c r="B212" s="646"/>
      <c r="C212" s="639"/>
      <c r="D212" s="646"/>
      <c r="E212" s="639"/>
      <c r="F212" s="647"/>
      <c r="G212" s="651"/>
      <c r="H212" s="648"/>
      <c r="I212" s="646"/>
      <c r="J212" s="641"/>
      <c r="O212" s="634"/>
      <c r="P212" s="634"/>
      <c r="Q212" s="634"/>
      <c r="R212" s="634"/>
      <c r="S212" s="636"/>
    </row>
    <row r="213" spans="1:19" s="635" customFormat="1" x14ac:dyDescent="0.2">
      <c r="A213" s="645"/>
      <c r="B213" s="646"/>
      <c r="C213" s="639"/>
      <c r="D213" s="646"/>
      <c r="E213" s="639"/>
      <c r="F213" s="647"/>
      <c r="G213" s="651"/>
      <c r="H213" s="648"/>
      <c r="I213" s="646"/>
      <c r="J213" s="641"/>
      <c r="O213" s="634"/>
      <c r="P213" s="634"/>
      <c r="Q213" s="634"/>
      <c r="R213" s="634"/>
      <c r="S213" s="636"/>
    </row>
    <row r="214" spans="1:19" s="635" customFormat="1" x14ac:dyDescent="0.2">
      <c r="A214" s="645"/>
      <c r="B214" s="646"/>
      <c r="C214" s="639"/>
      <c r="D214" s="646"/>
      <c r="E214" s="639"/>
      <c r="F214" s="647"/>
      <c r="G214" s="651"/>
      <c r="H214" s="648"/>
      <c r="I214" s="646"/>
      <c r="J214" s="641"/>
      <c r="O214" s="634"/>
      <c r="P214" s="634"/>
      <c r="Q214" s="634"/>
      <c r="R214" s="634"/>
      <c r="S214" s="636"/>
    </row>
    <row r="215" spans="1:19" s="635" customFormat="1" x14ac:dyDescent="0.2">
      <c r="A215" s="645"/>
      <c r="B215" s="646"/>
      <c r="C215" s="639"/>
      <c r="D215" s="646"/>
      <c r="E215" s="639"/>
      <c r="F215" s="647"/>
      <c r="G215" s="651"/>
      <c r="H215" s="648"/>
      <c r="I215" s="646"/>
      <c r="J215" s="641"/>
      <c r="O215" s="634"/>
      <c r="P215" s="634"/>
      <c r="Q215" s="634"/>
      <c r="R215" s="634"/>
      <c r="S215" s="636"/>
    </row>
    <row r="216" spans="1:19" s="635" customFormat="1" x14ac:dyDescent="0.2">
      <c r="A216" s="645"/>
      <c r="B216" s="646"/>
      <c r="C216" s="639"/>
      <c r="D216" s="646"/>
      <c r="E216" s="639"/>
      <c r="F216" s="647"/>
      <c r="G216" s="651"/>
      <c r="H216" s="648"/>
      <c r="I216" s="646"/>
      <c r="J216" s="641"/>
      <c r="O216" s="634"/>
      <c r="P216" s="634"/>
      <c r="Q216" s="634"/>
      <c r="R216" s="634"/>
      <c r="S216" s="636"/>
    </row>
    <row r="217" spans="1:19" s="635" customFormat="1" x14ac:dyDescent="0.2">
      <c r="A217" s="645"/>
      <c r="B217" s="646"/>
      <c r="C217" s="639"/>
      <c r="D217" s="646"/>
      <c r="E217" s="639"/>
      <c r="F217" s="647"/>
      <c r="G217" s="651"/>
      <c r="H217" s="648"/>
      <c r="I217" s="646"/>
      <c r="J217" s="641"/>
      <c r="O217" s="634"/>
      <c r="P217" s="634"/>
      <c r="Q217" s="634"/>
      <c r="R217" s="634"/>
      <c r="S217" s="636"/>
    </row>
    <row r="218" spans="1:19" s="635" customFormat="1" x14ac:dyDescent="0.2">
      <c r="A218" s="645"/>
      <c r="B218" s="646"/>
      <c r="C218" s="639"/>
      <c r="D218" s="646"/>
      <c r="E218" s="639"/>
      <c r="F218" s="647"/>
      <c r="G218" s="651"/>
      <c r="H218" s="648"/>
      <c r="I218" s="646"/>
      <c r="J218" s="641"/>
      <c r="O218" s="634"/>
      <c r="P218" s="634"/>
      <c r="Q218" s="634"/>
      <c r="R218" s="634"/>
      <c r="S218" s="636"/>
    </row>
    <row r="219" spans="1:19" s="635" customFormat="1" x14ac:dyDescent="0.2">
      <c r="A219" s="645"/>
      <c r="B219" s="646"/>
      <c r="C219" s="639"/>
      <c r="D219" s="646"/>
      <c r="E219" s="639"/>
      <c r="F219" s="647"/>
      <c r="G219" s="651"/>
      <c r="H219" s="648"/>
      <c r="I219" s="646"/>
      <c r="J219" s="641"/>
      <c r="O219" s="634"/>
      <c r="P219" s="634"/>
      <c r="Q219" s="634"/>
      <c r="R219" s="634"/>
      <c r="S219" s="636"/>
    </row>
    <row r="220" spans="1:19" s="635" customFormat="1" x14ac:dyDescent="0.2">
      <c r="A220" s="645"/>
      <c r="B220" s="646"/>
      <c r="C220" s="639"/>
      <c r="D220" s="646"/>
      <c r="E220" s="639"/>
      <c r="F220" s="647"/>
      <c r="G220" s="651"/>
      <c r="H220" s="648"/>
      <c r="I220" s="646"/>
      <c r="J220" s="641"/>
      <c r="O220" s="634"/>
      <c r="P220" s="634"/>
      <c r="Q220" s="634"/>
      <c r="R220" s="634"/>
      <c r="S220" s="636"/>
    </row>
    <row r="221" spans="1:19" x14ac:dyDescent="0.2">
      <c r="C221" s="639"/>
      <c r="D221" s="646"/>
      <c r="E221" s="639"/>
      <c r="F221" s="647"/>
      <c r="G221" s="651"/>
      <c r="H221" s="648"/>
      <c r="I221" s="646"/>
      <c r="J221" s="641"/>
    </row>
    <row r="222" spans="1:19" x14ac:dyDescent="0.2">
      <c r="C222" s="639"/>
      <c r="D222" s="646"/>
      <c r="E222" s="639"/>
      <c r="F222" s="647"/>
      <c r="G222" s="651"/>
      <c r="H222" s="648"/>
      <c r="I222" s="646"/>
      <c r="J222" s="641"/>
    </row>
    <row r="223" spans="1:19" x14ac:dyDescent="0.2">
      <c r="C223" s="639"/>
      <c r="D223" s="646"/>
      <c r="E223" s="639"/>
      <c r="F223" s="647"/>
      <c r="G223" s="651"/>
      <c r="H223" s="648"/>
      <c r="I223" s="646"/>
      <c r="J223" s="641"/>
    </row>
    <row r="224" spans="1:19" x14ac:dyDescent="0.2">
      <c r="C224" s="639"/>
      <c r="D224" s="646"/>
      <c r="E224" s="639"/>
      <c r="F224" s="647"/>
      <c r="G224" s="651"/>
      <c r="H224" s="648"/>
      <c r="I224" s="646"/>
      <c r="J224" s="641"/>
    </row>
    <row r="225" spans="3:10" x14ac:dyDescent="0.2">
      <c r="C225" s="639"/>
      <c r="D225" s="646"/>
      <c r="E225" s="639"/>
      <c r="F225" s="647"/>
      <c r="G225" s="651"/>
      <c r="H225" s="648"/>
      <c r="I225" s="646"/>
      <c r="J225" s="641"/>
    </row>
    <row r="226" spans="3:10" x14ac:dyDescent="0.2">
      <c r="C226" s="639"/>
      <c r="D226" s="646"/>
      <c r="E226" s="639"/>
      <c r="F226" s="647"/>
      <c r="G226" s="651"/>
      <c r="H226" s="648"/>
      <c r="I226" s="646"/>
      <c r="J226" s="641"/>
    </row>
    <row r="227" spans="3:10" x14ac:dyDescent="0.2">
      <c r="C227" s="639"/>
      <c r="D227" s="646"/>
      <c r="E227" s="639"/>
      <c r="F227" s="647"/>
      <c r="G227" s="651"/>
      <c r="H227" s="648"/>
      <c r="I227" s="646"/>
      <c r="J227" s="641"/>
    </row>
    <row r="228" spans="3:10" x14ac:dyDescent="0.2">
      <c r="C228" s="639"/>
      <c r="D228" s="646"/>
      <c r="E228" s="639"/>
      <c r="F228" s="647"/>
      <c r="G228" s="651"/>
      <c r="H228" s="648"/>
      <c r="I228" s="646"/>
      <c r="J228" s="641"/>
    </row>
    <row r="229" spans="3:10" x14ac:dyDescent="0.2">
      <c r="C229" s="639"/>
      <c r="D229" s="646"/>
      <c r="E229" s="639"/>
      <c r="F229" s="647"/>
      <c r="G229" s="651"/>
      <c r="H229" s="648"/>
      <c r="I229" s="646"/>
      <c r="J229" s="641"/>
    </row>
    <row r="230" spans="3:10" x14ac:dyDescent="0.2">
      <c r="C230" s="639"/>
      <c r="D230" s="646"/>
      <c r="E230" s="639"/>
      <c r="F230" s="647"/>
      <c r="G230" s="651"/>
      <c r="H230" s="648"/>
      <c r="I230" s="646"/>
      <c r="J230" s="641"/>
    </row>
    <row r="231" spans="3:10" x14ac:dyDescent="0.2">
      <c r="C231" s="639"/>
      <c r="D231" s="646"/>
      <c r="E231" s="639"/>
      <c r="F231" s="647"/>
      <c r="G231" s="651"/>
      <c r="H231" s="648"/>
      <c r="I231" s="646"/>
      <c r="J231" s="641"/>
    </row>
    <row r="232" spans="3:10" x14ac:dyDescent="0.2">
      <c r="C232" s="639"/>
      <c r="D232" s="646"/>
      <c r="E232" s="639"/>
      <c r="F232" s="647"/>
      <c r="G232" s="651"/>
      <c r="H232" s="648"/>
      <c r="I232" s="646"/>
      <c r="J232" s="641"/>
    </row>
    <row r="233" spans="3:10" x14ac:dyDescent="0.2">
      <c r="C233" s="639"/>
      <c r="D233" s="646"/>
      <c r="E233" s="639"/>
      <c r="F233" s="647"/>
      <c r="G233" s="651"/>
      <c r="H233" s="648"/>
      <c r="I233" s="646"/>
      <c r="J233" s="641"/>
    </row>
    <row r="234" spans="3:10" x14ac:dyDescent="0.2">
      <c r="C234" s="639"/>
      <c r="D234" s="646"/>
      <c r="E234" s="639"/>
      <c r="F234" s="647"/>
      <c r="G234" s="651"/>
      <c r="H234" s="648"/>
      <c r="I234" s="646"/>
      <c r="J234" s="641"/>
    </row>
  </sheetData>
  <protectedRanges>
    <protectedRange sqref="A7:J8 A1:IB4 T5:IB8 A132:J132 A137:J65472 T70:IB124 K125:IB125 K137:S65458 T126:IB128 K126:R128 A129:IB130 T131:IB65458 A131:J131"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A133:J134" name="Rango1_1"/>
    <protectedRange sqref="C86:K86" name="Rango1_2_10"/>
    <protectedRange sqref="B86" name="Rango1_2_9_7"/>
    <protectedRange sqref="A96:A99 C96:J99" name="Rango1_2_16"/>
    <protectedRange sqref="B96:B99" name="Rango1_2_9_13"/>
    <protectedRange sqref="A114:A128 D128 C114:C128 F114:J128 D126 D124 D127:E127 D122 D125:E125 D120 D123:E123 D118 D121:E121 D114:E117 D119:E119" name="Rango1_2_17"/>
    <protectedRange sqref="B114:B128" name="Rango1_2_9_14"/>
  </protectedRanges>
  <autoFilter ref="A7:S67">
    <filterColumn colId="10" showButton="0"/>
    <filterColumn colId="12" showButton="0"/>
    <filterColumn colId="14" showButton="0"/>
    <filterColumn colId="15" showButton="0"/>
    <filterColumn colId="16" showButton="0"/>
  </autoFilter>
  <mergeCells count="100">
    <mergeCell ref="D126:J126"/>
    <mergeCell ref="D124:J124"/>
    <mergeCell ref="D122:J122"/>
    <mergeCell ref="D120:J120"/>
    <mergeCell ref="D118:J118"/>
    <mergeCell ref="A101:A103"/>
    <mergeCell ref="A104:A112"/>
    <mergeCell ref="A137:E139"/>
    <mergeCell ref="K133:L133"/>
    <mergeCell ref="M133:N133"/>
    <mergeCell ref="B104:B112"/>
    <mergeCell ref="C104:C112"/>
    <mergeCell ref="E104:E112"/>
    <mergeCell ref="H104:H112"/>
    <mergeCell ref="I106:I107"/>
    <mergeCell ref="I109:I110"/>
    <mergeCell ref="B101:B103"/>
    <mergeCell ref="C101:C103"/>
    <mergeCell ref="E101:E103"/>
    <mergeCell ref="A131:S131"/>
    <mergeCell ref="D128:J128"/>
    <mergeCell ref="A133:A134"/>
    <mergeCell ref="B133:B134"/>
    <mergeCell ref="C133:C134"/>
    <mergeCell ref="D133:D134"/>
    <mergeCell ref="E133:E134"/>
    <mergeCell ref="O133:R133"/>
    <mergeCell ref="S133:S134"/>
    <mergeCell ref="F133:F134"/>
    <mergeCell ref="G133:G134"/>
    <mergeCell ref="H133:H134"/>
    <mergeCell ref="I133:I134"/>
    <mergeCell ref="J133:J134"/>
    <mergeCell ref="C84:C85"/>
    <mergeCell ref="E84:E85"/>
    <mergeCell ref="B90:B93"/>
    <mergeCell ref="C90:C93"/>
    <mergeCell ref="E90:E93"/>
    <mergeCell ref="A84:A85"/>
    <mergeCell ref="A90:A93"/>
    <mergeCell ref="A69:A74"/>
    <mergeCell ref="B69:B74"/>
    <mergeCell ref="B84:B85"/>
    <mergeCell ref="C69:C74"/>
    <mergeCell ref="E69:E74"/>
    <mergeCell ref="B78:B81"/>
    <mergeCell ref="A40:A41"/>
    <mergeCell ref="B40:B41"/>
    <mergeCell ref="C40:C41"/>
    <mergeCell ref="E40:E41"/>
    <mergeCell ref="A56:A59"/>
    <mergeCell ref="B56:B59"/>
    <mergeCell ref="C56:C59"/>
    <mergeCell ref="E56:E59"/>
    <mergeCell ref="A78:A81"/>
    <mergeCell ref="C78:C81"/>
    <mergeCell ref="E78:E81"/>
    <mergeCell ref="A28:A37"/>
    <mergeCell ref="B28:B37"/>
    <mergeCell ref="C28:C37"/>
    <mergeCell ref="E28:E37"/>
    <mergeCell ref="H28:H37"/>
    <mergeCell ref="A25:A27"/>
    <mergeCell ref="B25:B27"/>
    <mergeCell ref="C25:C27"/>
    <mergeCell ref="E25:E27"/>
    <mergeCell ref="A23:A24"/>
    <mergeCell ref="B23:B24"/>
    <mergeCell ref="C23:C24"/>
    <mergeCell ref="E23:E24"/>
    <mergeCell ref="A21:A22"/>
    <mergeCell ref="B21:B22"/>
    <mergeCell ref="C21:C22"/>
    <mergeCell ref="E21:E22"/>
    <mergeCell ref="K7:L7"/>
    <mergeCell ref="A13:A16"/>
    <mergeCell ref="B13:B16"/>
    <mergeCell ref="C13:C16"/>
    <mergeCell ref="E13:E16"/>
    <mergeCell ref="G7:G8"/>
    <mergeCell ref="H7:H8"/>
    <mergeCell ref="I7:I8"/>
    <mergeCell ref="J7:J8"/>
    <mergeCell ref="A1:J1"/>
    <mergeCell ref="A7:A8"/>
    <mergeCell ref="B7:B8"/>
    <mergeCell ref="C7:C8"/>
    <mergeCell ref="D7:D8"/>
    <mergeCell ref="E7:E8"/>
    <mergeCell ref="F7:F8"/>
    <mergeCell ref="M7:N7"/>
    <mergeCell ref="O7:R7"/>
    <mergeCell ref="S7:S8"/>
    <mergeCell ref="A5:S5"/>
    <mergeCell ref="A6:S6"/>
    <mergeCell ref="A96:A98"/>
    <mergeCell ref="B96:B98"/>
    <mergeCell ref="C96:C98"/>
    <mergeCell ref="E96:E98"/>
    <mergeCell ref="G86:J86"/>
  </mergeCells>
  <conditionalFormatting sqref="B22 D22 B20:J20 B21:H21 J21:J22 F22:H22 B24:D24 B28:I28 B26:D27 F26:I27 B41:D41 B29:D37 F24:I24 B25:I25 F29:G37 B53:E53 G53:J53 F41:J41 B19:I19 B42:J50 I30:J37 I29 B23:J23 B38:J40 B55:J55 B60:J68 B75:J76 B95:J95 D128 D126 D124 D122 D120 D118">
    <cfRule type="cellIs" dxfId="55" priority="218" stopIfTrue="1" operator="lessThanOrEqual">
      <formula>0</formula>
    </cfRule>
  </conditionalFormatting>
  <conditionalFormatting sqref="D14:D16 A13:J13 F14:J16 A17:I18">
    <cfRule type="cellIs" dxfId="54" priority="185" stopIfTrue="1" operator="lessThanOrEqual">
      <formula>0</formula>
    </cfRule>
  </conditionalFormatting>
  <conditionalFormatting sqref="A11:H12 A10:D10 F10:H10 A9:I9">
    <cfRule type="cellIs" dxfId="53" priority="175" stopIfTrue="1" operator="lessThanOrEqual">
      <formula>0</formula>
    </cfRule>
  </conditionalFormatting>
  <conditionalFormatting sqref="E10">
    <cfRule type="cellIs" dxfId="52" priority="167" stopIfTrue="1" operator="lessThanOrEqual">
      <formula>0</formula>
    </cfRule>
  </conditionalFormatting>
  <conditionalFormatting sqref="I10:I12">
    <cfRule type="cellIs" dxfId="51" priority="164" stopIfTrue="1" operator="lessThanOrEqual">
      <formula>0</formula>
    </cfRule>
  </conditionalFormatting>
  <conditionalFormatting sqref="I21:I22">
    <cfRule type="cellIs" dxfId="50" priority="160" stopIfTrue="1" operator="lessThanOrEqual">
      <formula>0</formula>
    </cfRule>
  </conditionalFormatting>
  <conditionalFormatting sqref="J19">
    <cfRule type="cellIs" dxfId="49" priority="110" stopIfTrue="1" operator="lessThanOrEqual">
      <formula>0</formula>
    </cfRule>
  </conditionalFormatting>
  <conditionalFormatting sqref="J24:J29">
    <cfRule type="cellIs" dxfId="48" priority="106" stopIfTrue="1" operator="lessThanOrEqual">
      <formula>0</formula>
    </cfRule>
  </conditionalFormatting>
  <conditionalFormatting sqref="J18">
    <cfRule type="cellIs" dxfId="47" priority="105" stopIfTrue="1" operator="lessThanOrEqual">
      <formula>0</formula>
    </cfRule>
  </conditionalFormatting>
  <conditionalFormatting sqref="J17">
    <cfRule type="cellIs" dxfId="46" priority="104" stopIfTrue="1" operator="lessThanOrEqual">
      <formula>0</formula>
    </cfRule>
  </conditionalFormatting>
  <conditionalFormatting sqref="J9:J11">
    <cfRule type="cellIs" dxfId="45" priority="94" stopIfTrue="1" operator="lessThanOrEqual">
      <formula>0</formula>
    </cfRule>
  </conditionalFormatting>
  <conditionalFormatting sqref="J12">
    <cfRule type="cellIs" dxfId="44" priority="93" stopIfTrue="1" operator="lessThanOrEqual">
      <formula>0</formula>
    </cfRule>
  </conditionalFormatting>
  <conditionalFormatting sqref="B51:B52">
    <cfRule type="cellIs" dxfId="43" priority="49" stopIfTrue="1" operator="lessThanOrEqual">
      <formula>0</formula>
    </cfRule>
  </conditionalFormatting>
  <conditionalFormatting sqref="C51:J52">
    <cfRule type="cellIs" dxfId="42" priority="48" stopIfTrue="1" operator="lessThanOrEqual">
      <formula>0</formula>
    </cfRule>
  </conditionalFormatting>
  <conditionalFormatting sqref="B54">
    <cfRule type="cellIs" dxfId="41" priority="47" stopIfTrue="1" operator="lessThanOrEqual">
      <formula>0</formula>
    </cfRule>
  </conditionalFormatting>
  <conditionalFormatting sqref="C54:E54 G54:J54">
    <cfRule type="cellIs" dxfId="40" priority="46" stopIfTrue="1" operator="lessThanOrEqual">
      <formula>0</formula>
    </cfRule>
  </conditionalFormatting>
  <conditionalFormatting sqref="D57:D59 B56:I56 F57:I59">
    <cfRule type="cellIs" dxfId="39" priority="45" stopIfTrue="1" operator="lessThanOrEqual">
      <formula>0</formula>
    </cfRule>
  </conditionalFormatting>
  <conditionalFormatting sqref="J56:J59">
    <cfRule type="cellIs" dxfId="38" priority="43" stopIfTrue="1" operator="lessThanOrEqual">
      <formula>0</formula>
    </cfRule>
  </conditionalFormatting>
  <conditionalFormatting sqref="D70:D74 F70:F74 B69:I69 H70:I74">
    <cfRule type="cellIs" dxfId="37" priority="42" stopIfTrue="1" operator="lessThanOrEqual">
      <formula>0</formula>
    </cfRule>
  </conditionalFormatting>
  <conditionalFormatting sqref="J69:J74">
    <cfRule type="cellIs" dxfId="36" priority="41" stopIfTrue="1" operator="lessThanOrEqual">
      <formula>0</formula>
    </cfRule>
  </conditionalFormatting>
  <conditionalFormatting sqref="G70:G74">
    <cfRule type="cellIs" dxfId="35" priority="40" stopIfTrue="1" operator="lessThanOrEqual">
      <formula>0</formula>
    </cfRule>
  </conditionalFormatting>
  <conditionalFormatting sqref="B77">
    <cfRule type="cellIs" dxfId="34" priority="39" stopIfTrue="1" operator="lessThanOrEqual">
      <formula>0</formula>
    </cfRule>
  </conditionalFormatting>
  <conditionalFormatting sqref="C77:J77">
    <cfRule type="cellIs" dxfId="33" priority="38" stopIfTrue="1" operator="lessThanOrEqual">
      <formula>0</formula>
    </cfRule>
  </conditionalFormatting>
  <conditionalFormatting sqref="B78:J78 D79:D81 F79:F81 D85 B83:J83 F85:I85 B84:I84 B82:F82 H79:J82">
    <cfRule type="cellIs" dxfId="32" priority="37" stopIfTrue="1" operator="lessThanOrEqual">
      <formula>0</formula>
    </cfRule>
  </conditionalFormatting>
  <conditionalFormatting sqref="J84:J85">
    <cfRule type="cellIs" dxfId="31" priority="36" stopIfTrue="1" operator="lessThanOrEqual">
      <formula>0</formula>
    </cfRule>
  </conditionalFormatting>
  <conditionalFormatting sqref="G79:G82">
    <cfRule type="cellIs" dxfId="30" priority="35" stopIfTrue="1" operator="lessThanOrEqual">
      <formula>0</formula>
    </cfRule>
  </conditionalFormatting>
  <conditionalFormatting sqref="B87:I87 B88:J90 D91:D93 F91:J93">
    <cfRule type="cellIs" dxfId="29" priority="34" stopIfTrue="1" operator="lessThanOrEqual">
      <formula>0</formula>
    </cfRule>
  </conditionalFormatting>
  <conditionalFormatting sqref="J87">
    <cfRule type="cellIs" dxfId="28" priority="33" stopIfTrue="1" operator="lessThanOrEqual">
      <formula>0</formula>
    </cfRule>
  </conditionalFormatting>
  <conditionalFormatting sqref="B94:J94">
    <cfRule type="cellIs" dxfId="27" priority="32" stopIfTrue="1" operator="lessThanOrEqual">
      <formula>0</formula>
    </cfRule>
  </conditionalFormatting>
  <conditionalFormatting sqref="B100:J100 D102:D103 F102:I103 B104:E104 I105 G104:I104 B113:I113 I112 D105:D112 I108:I109">
    <cfRule type="cellIs" dxfId="26" priority="29" stopIfTrue="1" operator="lessThanOrEqual">
      <formula>0</formula>
    </cfRule>
  </conditionalFormatting>
  <conditionalFormatting sqref="B101:I101">
    <cfRule type="cellIs" dxfId="25" priority="28" stopIfTrue="1" operator="lessThanOrEqual">
      <formula>0</formula>
    </cfRule>
  </conditionalFormatting>
  <conditionalFormatting sqref="J101:J103">
    <cfRule type="cellIs" dxfId="24" priority="27" stopIfTrue="1" operator="lessThanOrEqual">
      <formula>0</formula>
    </cfRule>
  </conditionalFormatting>
  <conditionalFormatting sqref="G105:G112">
    <cfRule type="cellIs" dxfId="23" priority="26" stopIfTrue="1" operator="lessThanOrEqual">
      <formula>0</formula>
    </cfRule>
  </conditionalFormatting>
  <conditionalFormatting sqref="J104:J112">
    <cfRule type="cellIs" dxfId="22" priority="25" stopIfTrue="1" operator="lessThanOrEqual">
      <formula>0</formula>
    </cfRule>
  </conditionalFormatting>
  <conditionalFormatting sqref="F104:F112">
    <cfRule type="cellIs" dxfId="21" priority="24" stopIfTrue="1" operator="lessThanOrEqual">
      <formula>0</formula>
    </cfRule>
  </conditionalFormatting>
  <conditionalFormatting sqref="J113">
    <cfRule type="cellIs" dxfId="20" priority="23" stopIfTrue="1" operator="lessThanOrEqual">
      <formula>0</formula>
    </cfRule>
  </conditionalFormatting>
  <conditionalFormatting sqref="I111">
    <cfRule type="cellIs" dxfId="19" priority="21" stopIfTrue="1" operator="lessThanOrEqual">
      <formula>0</formula>
    </cfRule>
  </conditionalFormatting>
  <conditionalFormatting sqref="I106">
    <cfRule type="cellIs" dxfId="18" priority="20" stopIfTrue="1" operator="lessThanOrEqual">
      <formula>0</formula>
    </cfRule>
  </conditionalFormatting>
  <conditionalFormatting sqref="A135:C136 G136:J136">
    <cfRule type="cellIs" dxfId="17" priority="19" stopIfTrue="1" operator="lessThanOrEqual">
      <formula>0</formula>
    </cfRule>
  </conditionalFormatting>
  <conditionalFormatting sqref="E135:G135 E136">
    <cfRule type="cellIs" dxfId="16" priority="18" stopIfTrue="1" operator="lessThanOrEqual">
      <formula>0</formula>
    </cfRule>
  </conditionalFormatting>
  <conditionalFormatting sqref="H135">
    <cfRule type="cellIs" dxfId="15" priority="17" stopIfTrue="1" operator="lessThanOrEqual">
      <formula>0</formula>
    </cfRule>
  </conditionalFormatting>
  <conditionalFormatting sqref="I135">
    <cfRule type="cellIs" dxfId="14" priority="16" stopIfTrue="1" operator="lessThanOrEqual">
      <formula>0</formula>
    </cfRule>
  </conditionalFormatting>
  <conditionalFormatting sqref="D135">
    <cfRule type="cellIs" dxfId="13" priority="15" stopIfTrue="1" operator="lessThanOrEqual">
      <formula>0</formula>
    </cfRule>
  </conditionalFormatting>
  <conditionalFormatting sqref="D136">
    <cfRule type="cellIs" dxfId="12" priority="14" stopIfTrue="1" operator="lessThanOrEqual">
      <formula>0</formula>
    </cfRule>
  </conditionalFormatting>
  <conditionalFormatting sqref="F136">
    <cfRule type="cellIs" dxfId="11" priority="13" stopIfTrue="1" operator="lessThanOrEqual">
      <formula>0</formula>
    </cfRule>
  </conditionalFormatting>
  <conditionalFormatting sqref="J135">
    <cfRule type="cellIs" dxfId="10" priority="12" stopIfTrue="1" operator="lessThanOrEqual">
      <formula>0</formula>
    </cfRule>
  </conditionalFormatting>
  <conditionalFormatting sqref="B86:G86 L86">
    <cfRule type="cellIs" dxfId="9" priority="11" stopIfTrue="1" operator="lessThanOrEqual">
      <formula>0</formula>
    </cfRule>
  </conditionalFormatting>
  <conditionalFormatting sqref="B96:J96 F97:J98 D97:D99 B99:C99 E99:J99">
    <cfRule type="cellIs" dxfId="8" priority="9" stopIfTrue="1" operator="lessThanOrEqual">
      <formula>0</formula>
    </cfRule>
  </conditionalFormatting>
  <conditionalFormatting sqref="B114:I114 B115:J116 B119:J119 F125:I125 B124:C128 B123:J123 B122:C122 B121:J121 B120:C120 B118:C118">
    <cfRule type="cellIs" dxfId="7" priority="8" stopIfTrue="1" operator="lessThanOrEqual">
      <formula>0</formula>
    </cfRule>
  </conditionalFormatting>
  <conditionalFormatting sqref="J114">
    <cfRule type="cellIs" dxfId="6" priority="7" stopIfTrue="1" operator="lessThanOrEqual">
      <formula>0</formula>
    </cfRule>
  </conditionalFormatting>
  <conditionalFormatting sqref="D127:J127">
    <cfRule type="cellIs" dxfId="5" priority="6" stopIfTrue="1" operator="lessThanOrEqual">
      <formula>0</formula>
    </cfRule>
  </conditionalFormatting>
  <conditionalFormatting sqref="B117:I117">
    <cfRule type="cellIs" dxfId="4" priority="5" stopIfTrue="1" operator="lessThanOrEqual">
      <formula>0</formula>
    </cfRule>
  </conditionalFormatting>
  <conditionalFormatting sqref="J117">
    <cfRule type="cellIs" dxfId="3" priority="4" stopIfTrue="1" operator="lessThanOrEqual">
      <formula>0</formula>
    </cfRule>
  </conditionalFormatting>
  <conditionalFormatting sqref="D125">
    <cfRule type="cellIs" dxfId="2" priority="3" stopIfTrue="1" operator="lessThanOrEqual">
      <formula>0</formula>
    </cfRule>
  </conditionalFormatting>
  <conditionalFormatting sqref="E125">
    <cfRule type="cellIs" dxfId="1" priority="2" stopIfTrue="1" operator="lessThanOrEqual">
      <formula>0</formula>
    </cfRule>
  </conditionalFormatting>
  <conditionalFormatting sqref="J125">
    <cfRule type="cellIs" dxfId="0" priority="1"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35" r:id="rId96"/>
    <hyperlink ref="J136" r:id="rId97"/>
    <hyperlink ref="J100" r:id="rId98"/>
    <hyperlink ref="J114" r:id="rId99" display="Orden de compra Nº 1323"/>
  </hyperlinks>
  <printOptions horizontalCentered="1"/>
  <pageMargins left="0" right="0" top="0" bottom="0" header="0" footer="0"/>
  <pageSetup scale="45" orientation="landscape" r:id="rId100"/>
  <rowBreaks count="1" manualBreakCount="1">
    <brk id="27" max="18" man="1"/>
  </rowBreaks>
  <drawing r:id="rId1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34" zoomScale="44" zoomScaleNormal="80" zoomScaleSheetLayoutView="44" workbookViewId="0">
      <selection activeCell="C41" sqref="C4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56" customFormat="1" x14ac:dyDescent="0.2">
      <c r="A1" s="772"/>
      <c r="B1" s="772"/>
      <c r="C1" s="772"/>
      <c r="D1" s="772"/>
      <c r="E1" s="772"/>
      <c r="F1" s="772"/>
    </row>
    <row r="2" spans="1:25" s="56" customFormat="1" x14ac:dyDescent="0.2"/>
    <row r="3" spans="1:25" s="56" customFormat="1" x14ac:dyDescent="0.2"/>
    <row r="4" spans="1:25" s="56" customFormat="1" x14ac:dyDescent="0.2"/>
    <row r="5" spans="1:25" s="56" customFormat="1" x14ac:dyDescent="0.2"/>
    <row r="6" spans="1:25" s="56" customFormat="1" x14ac:dyDescent="0.2"/>
    <row r="7" spans="1:25" s="56" customFormat="1" x14ac:dyDescent="0.2"/>
    <row r="8" spans="1:25" s="56" customFormat="1" x14ac:dyDescent="0.2">
      <c r="A8" s="1"/>
      <c r="E8" s="1"/>
      <c r="F8" s="7"/>
    </row>
    <row r="9" spans="1:25" s="56" customFormat="1" x14ac:dyDescent="0.2">
      <c r="A9" s="1"/>
      <c r="E9" s="1"/>
      <c r="F9" s="7"/>
    </row>
    <row r="10" spans="1:25" s="56" customFormat="1" x14ac:dyDescent="0.2">
      <c r="A10" s="1"/>
      <c r="E10" s="1"/>
      <c r="F10" s="7"/>
    </row>
    <row r="11" spans="1:25" s="56" customFormat="1" x14ac:dyDescent="0.2">
      <c r="A11" s="1"/>
      <c r="E11" s="1"/>
      <c r="F11" s="7"/>
    </row>
    <row r="12" spans="1:25" s="56" customFormat="1" x14ac:dyDescent="0.2">
      <c r="A12" s="1"/>
      <c r="E12" s="1"/>
      <c r="F12" s="7"/>
    </row>
    <row r="13" spans="1:25" s="56" customFormat="1" x14ac:dyDescent="0.2">
      <c r="A13" s="1"/>
      <c r="E13" s="1"/>
      <c r="F13" s="7"/>
    </row>
    <row r="14" spans="1:25" s="15" customFormat="1" ht="18.75" customHeight="1" x14ac:dyDescent="0.2">
      <c r="A14" s="771" t="s">
        <v>1173</v>
      </c>
      <c r="B14" s="771"/>
      <c r="C14" s="771"/>
      <c r="D14" s="771"/>
      <c r="E14" s="771"/>
      <c r="F14" s="771"/>
      <c r="G14" s="771"/>
      <c r="H14" s="771"/>
      <c r="I14" s="771"/>
      <c r="J14" s="771"/>
      <c r="K14" s="771"/>
      <c r="L14" s="771"/>
      <c r="M14" s="771"/>
      <c r="N14" s="771"/>
      <c r="O14" s="771"/>
    </row>
    <row r="15" spans="1:25" s="15" customFormat="1" ht="44.25" customHeight="1" thickBot="1" x14ac:dyDescent="0.25">
      <c r="A15" s="770" t="s">
        <v>0</v>
      </c>
      <c r="B15" s="770"/>
      <c r="C15" s="770"/>
      <c r="D15" s="770"/>
      <c r="E15" s="770"/>
      <c r="F15" s="770"/>
      <c r="G15" s="770"/>
      <c r="H15" s="770"/>
      <c r="I15" s="770"/>
      <c r="J15" s="770"/>
      <c r="K15" s="770"/>
      <c r="L15" s="770"/>
      <c r="M15" s="770"/>
      <c r="N15" s="770"/>
      <c r="O15" s="770"/>
    </row>
    <row r="16" spans="1:25" s="40" customFormat="1" ht="48" customHeight="1" thickTop="1" x14ac:dyDescent="0.2">
      <c r="A16" s="757" t="s">
        <v>1571</v>
      </c>
      <c r="B16" s="759" t="s">
        <v>1572</v>
      </c>
      <c r="C16" s="759" t="s">
        <v>1573</v>
      </c>
      <c r="D16" s="759" t="s">
        <v>763</v>
      </c>
      <c r="E16" s="761" t="s">
        <v>764</v>
      </c>
      <c r="F16" s="763" t="s">
        <v>1574</v>
      </c>
      <c r="G16" s="763" t="s">
        <v>1575</v>
      </c>
      <c r="H16" s="763"/>
      <c r="I16" s="763" t="s">
        <v>1576</v>
      </c>
      <c r="J16" s="763"/>
      <c r="K16" s="763" t="s">
        <v>1577</v>
      </c>
      <c r="L16" s="763"/>
      <c r="M16" s="763"/>
      <c r="N16" s="763"/>
      <c r="O16" s="755" t="s">
        <v>1578</v>
      </c>
      <c r="P16" s="39"/>
      <c r="Q16" s="39"/>
      <c r="R16" s="39"/>
      <c r="S16" s="39"/>
      <c r="T16" s="39"/>
      <c r="U16" s="39"/>
      <c r="V16" s="39"/>
      <c r="W16" s="39"/>
      <c r="X16" s="39"/>
      <c r="Y16" s="39"/>
    </row>
    <row r="17" spans="1:25" s="40" customFormat="1" ht="33" customHeight="1" thickBot="1" x14ac:dyDescent="0.25">
      <c r="A17" s="758"/>
      <c r="B17" s="760"/>
      <c r="C17" s="760"/>
      <c r="D17" s="760"/>
      <c r="E17" s="762"/>
      <c r="F17" s="764"/>
      <c r="G17" s="152" t="s">
        <v>1579</v>
      </c>
      <c r="H17" s="152" t="s">
        <v>1580</v>
      </c>
      <c r="I17" s="152" t="s">
        <v>1581</v>
      </c>
      <c r="J17" s="152" t="s">
        <v>1580</v>
      </c>
      <c r="K17" s="152" t="s">
        <v>765</v>
      </c>
      <c r="L17" s="152" t="s">
        <v>766</v>
      </c>
      <c r="M17" s="152" t="s">
        <v>767</v>
      </c>
      <c r="N17" s="152" t="s">
        <v>768</v>
      </c>
      <c r="O17" s="756"/>
      <c r="P17" s="39"/>
      <c r="Q17" s="39"/>
      <c r="R17" s="39"/>
      <c r="S17" s="39"/>
      <c r="T17" s="39"/>
      <c r="U17" s="39"/>
      <c r="V17" s="39"/>
      <c r="W17" s="39"/>
      <c r="X17" s="39"/>
      <c r="Y17" s="39"/>
    </row>
    <row r="18" spans="1:25" s="53" customFormat="1" ht="51" customHeight="1" x14ac:dyDescent="0.2">
      <c r="A18" s="171" t="s">
        <v>993</v>
      </c>
      <c r="B18" s="86" t="s">
        <v>58</v>
      </c>
      <c r="C18" s="172" t="s">
        <v>2728</v>
      </c>
      <c r="D18" s="87">
        <v>1500</v>
      </c>
      <c r="E18" s="167">
        <v>6036</v>
      </c>
      <c r="F18" s="170">
        <v>40577</v>
      </c>
      <c r="G18" s="17" t="s">
        <v>769</v>
      </c>
      <c r="H18" s="16"/>
      <c r="I18" s="17" t="s">
        <v>769</v>
      </c>
      <c r="J18" s="16"/>
      <c r="K18" s="16"/>
      <c r="L18" s="17" t="s">
        <v>769</v>
      </c>
      <c r="M18" s="17"/>
      <c r="N18" s="16"/>
      <c r="O18" s="18"/>
    </row>
    <row r="19" spans="1:25" s="53" customFormat="1" ht="51" customHeight="1" x14ac:dyDescent="0.2">
      <c r="A19" s="781" t="s">
        <v>994</v>
      </c>
      <c r="B19" s="16" t="s">
        <v>59</v>
      </c>
      <c r="C19" s="792" t="s">
        <v>2617</v>
      </c>
      <c r="D19" s="89">
        <v>1300</v>
      </c>
      <c r="E19" s="167">
        <v>6052</v>
      </c>
      <c r="F19" s="780">
        <v>40597</v>
      </c>
      <c r="G19" s="17" t="s">
        <v>769</v>
      </c>
      <c r="H19" s="16"/>
      <c r="I19" s="17" t="s">
        <v>769</v>
      </c>
      <c r="J19" s="16"/>
      <c r="K19" s="16"/>
      <c r="L19" s="17" t="s">
        <v>769</v>
      </c>
      <c r="M19" s="17"/>
      <c r="N19" s="16"/>
      <c r="O19" s="18"/>
    </row>
    <row r="20" spans="1:25" s="53" customFormat="1" ht="51" customHeight="1" x14ac:dyDescent="0.2">
      <c r="A20" s="781"/>
      <c r="B20" s="16" t="s">
        <v>60</v>
      </c>
      <c r="C20" s="792"/>
      <c r="D20" s="89">
        <v>1500</v>
      </c>
      <c r="E20" s="167">
        <v>6056</v>
      </c>
      <c r="F20" s="780"/>
      <c r="G20" s="17" t="s">
        <v>769</v>
      </c>
      <c r="H20" s="16"/>
      <c r="I20" s="17" t="s">
        <v>769</v>
      </c>
      <c r="J20" s="16"/>
      <c r="K20" s="16"/>
      <c r="L20" s="17" t="s">
        <v>769</v>
      </c>
      <c r="M20" s="17"/>
      <c r="N20" s="16"/>
      <c r="O20" s="18"/>
    </row>
    <row r="21" spans="1:25" s="53" customFormat="1" ht="51" customHeight="1" x14ac:dyDescent="0.2">
      <c r="A21" s="171" t="s">
        <v>995</v>
      </c>
      <c r="B21" s="16" t="s">
        <v>61</v>
      </c>
      <c r="C21" s="172" t="s">
        <v>2729</v>
      </c>
      <c r="D21" s="89">
        <v>800</v>
      </c>
      <c r="E21" s="167">
        <v>6034</v>
      </c>
      <c r="F21" s="170">
        <v>40574</v>
      </c>
      <c r="G21" s="17" t="s">
        <v>769</v>
      </c>
      <c r="H21" s="16"/>
      <c r="I21" s="17" t="s">
        <v>769</v>
      </c>
      <c r="J21" s="16"/>
      <c r="K21" s="16"/>
      <c r="L21" s="17" t="s">
        <v>769</v>
      </c>
      <c r="M21" s="17"/>
      <c r="N21" s="16"/>
      <c r="O21" s="18"/>
    </row>
    <row r="22" spans="1:25" s="53" customFormat="1" ht="51" customHeight="1" x14ac:dyDescent="0.2">
      <c r="A22" s="781" t="s">
        <v>996</v>
      </c>
      <c r="B22" s="16" t="s">
        <v>62</v>
      </c>
      <c r="C22" s="792" t="s">
        <v>2730</v>
      </c>
      <c r="D22" s="89">
        <v>4000</v>
      </c>
      <c r="E22" s="167">
        <v>6055</v>
      </c>
      <c r="F22" s="780">
        <v>40597</v>
      </c>
      <c r="G22" s="17" t="s">
        <v>769</v>
      </c>
      <c r="H22" s="16"/>
      <c r="I22" s="17" t="s">
        <v>769</v>
      </c>
      <c r="J22" s="16"/>
      <c r="K22" s="16"/>
      <c r="L22" s="17" t="s">
        <v>769</v>
      </c>
      <c r="M22" s="17"/>
      <c r="N22" s="16"/>
      <c r="O22" s="18"/>
    </row>
    <row r="23" spans="1:25" s="53" customFormat="1" ht="51" customHeight="1" x14ac:dyDescent="0.2">
      <c r="A23" s="781"/>
      <c r="B23" s="16" t="s">
        <v>63</v>
      </c>
      <c r="C23" s="792"/>
      <c r="D23" s="89">
        <v>6800</v>
      </c>
      <c r="E23" s="167">
        <v>6054</v>
      </c>
      <c r="F23" s="780"/>
      <c r="G23" s="17" t="s">
        <v>769</v>
      </c>
      <c r="H23" s="16"/>
      <c r="I23" s="17" t="s">
        <v>769</v>
      </c>
      <c r="J23" s="16"/>
      <c r="K23" s="16"/>
      <c r="L23" s="17" t="s">
        <v>769</v>
      </c>
      <c r="M23" s="17"/>
      <c r="N23" s="16"/>
      <c r="O23" s="18"/>
    </row>
    <row r="24" spans="1:25" s="53" customFormat="1" ht="51" customHeight="1" x14ac:dyDescent="0.2">
      <c r="A24" s="171" t="s">
        <v>997</v>
      </c>
      <c r="B24" s="16" t="s">
        <v>64</v>
      </c>
      <c r="C24" s="172" t="s">
        <v>2731</v>
      </c>
      <c r="D24" s="89">
        <v>500</v>
      </c>
      <c r="E24" s="167">
        <v>6033</v>
      </c>
      <c r="F24" s="170">
        <v>40574</v>
      </c>
      <c r="G24" s="17" t="s">
        <v>769</v>
      </c>
      <c r="H24" s="16"/>
      <c r="I24" s="17" t="s">
        <v>769</v>
      </c>
      <c r="J24" s="16"/>
      <c r="K24" s="16"/>
      <c r="L24" s="17" t="s">
        <v>769</v>
      </c>
      <c r="M24" s="17"/>
      <c r="N24" s="16"/>
      <c r="O24" s="18"/>
    </row>
    <row r="25" spans="1:25" s="53" customFormat="1" ht="51" customHeight="1" x14ac:dyDescent="0.2">
      <c r="A25" s="171" t="s">
        <v>998</v>
      </c>
      <c r="B25" s="16" t="s">
        <v>65</v>
      </c>
      <c r="C25" s="172" t="s">
        <v>2732</v>
      </c>
      <c r="D25" s="89">
        <v>6300</v>
      </c>
      <c r="E25" s="167">
        <v>6035</v>
      </c>
      <c r="F25" s="170">
        <v>40574</v>
      </c>
      <c r="G25" s="17" t="s">
        <v>769</v>
      </c>
      <c r="H25" s="16"/>
      <c r="I25" s="17" t="s">
        <v>769</v>
      </c>
      <c r="J25" s="16"/>
      <c r="K25" s="16"/>
      <c r="L25" s="17" t="s">
        <v>769</v>
      </c>
      <c r="M25" s="17"/>
      <c r="N25" s="16"/>
      <c r="O25" s="18"/>
    </row>
    <row r="26" spans="1:25" s="53" customFormat="1" ht="51" customHeight="1" x14ac:dyDescent="0.2">
      <c r="A26" s="171" t="s">
        <v>999</v>
      </c>
      <c r="B26" s="16" t="s">
        <v>66</v>
      </c>
      <c r="C26" s="172" t="s">
        <v>2733</v>
      </c>
      <c r="D26" s="89">
        <v>654.79999999999995</v>
      </c>
      <c r="E26" s="167">
        <v>6038</v>
      </c>
      <c r="F26" s="170">
        <v>40581</v>
      </c>
      <c r="G26" s="17" t="s">
        <v>769</v>
      </c>
      <c r="H26" s="16"/>
      <c r="I26" s="17" t="s">
        <v>769</v>
      </c>
      <c r="J26" s="16"/>
      <c r="K26" s="16"/>
      <c r="L26" s="17" t="s">
        <v>769</v>
      </c>
      <c r="M26" s="17"/>
      <c r="N26" s="16"/>
      <c r="O26" s="18"/>
    </row>
    <row r="27" spans="1:25" s="53" customFormat="1" ht="51" customHeight="1" x14ac:dyDescent="0.2">
      <c r="A27" s="171" t="s">
        <v>1000</v>
      </c>
      <c r="B27" s="16" t="s">
        <v>67</v>
      </c>
      <c r="C27" s="172" t="s">
        <v>2734</v>
      </c>
      <c r="D27" s="89">
        <v>142.38</v>
      </c>
      <c r="E27" s="167">
        <v>6025</v>
      </c>
      <c r="F27" s="170">
        <v>40557</v>
      </c>
      <c r="G27" s="17" t="s">
        <v>769</v>
      </c>
      <c r="H27" s="16"/>
      <c r="I27" s="17" t="s">
        <v>769</v>
      </c>
      <c r="J27" s="16"/>
      <c r="K27" s="16"/>
      <c r="L27" s="17" t="s">
        <v>769</v>
      </c>
      <c r="M27" s="17"/>
      <c r="N27" s="16"/>
      <c r="O27" s="18"/>
    </row>
    <row r="28" spans="1:25" s="53" customFormat="1" ht="51" customHeight="1" x14ac:dyDescent="0.2">
      <c r="A28" s="781" t="s">
        <v>1001</v>
      </c>
      <c r="B28" s="16" t="s">
        <v>68</v>
      </c>
      <c r="C28" s="792" t="s">
        <v>2735</v>
      </c>
      <c r="D28" s="89">
        <v>300</v>
      </c>
      <c r="E28" s="167">
        <v>6026</v>
      </c>
      <c r="F28" s="780">
        <v>40557</v>
      </c>
      <c r="G28" s="17" t="s">
        <v>769</v>
      </c>
      <c r="H28" s="16"/>
      <c r="I28" s="17" t="s">
        <v>769</v>
      </c>
      <c r="J28" s="16"/>
      <c r="K28" s="16"/>
      <c r="L28" s="17" t="s">
        <v>769</v>
      </c>
      <c r="M28" s="17"/>
      <c r="N28" s="16"/>
      <c r="O28" s="18"/>
    </row>
    <row r="29" spans="1:25" s="53" customFormat="1" ht="51" customHeight="1" x14ac:dyDescent="0.2">
      <c r="A29" s="781"/>
      <c r="B29" s="16" t="s">
        <v>67</v>
      </c>
      <c r="C29" s="792"/>
      <c r="D29" s="89">
        <v>508.5</v>
      </c>
      <c r="E29" s="167">
        <v>6027</v>
      </c>
      <c r="F29" s="780"/>
      <c r="G29" s="17" t="s">
        <v>769</v>
      </c>
      <c r="H29" s="16"/>
      <c r="I29" s="17" t="s">
        <v>769</v>
      </c>
      <c r="J29" s="16"/>
      <c r="K29" s="16"/>
      <c r="L29" s="17" t="s">
        <v>769</v>
      </c>
      <c r="M29" s="17"/>
      <c r="N29" s="16"/>
      <c r="O29" s="18"/>
    </row>
    <row r="30" spans="1:25" s="53" customFormat="1" ht="51" customHeight="1" x14ac:dyDescent="0.2">
      <c r="A30" s="171" t="s">
        <v>1002</v>
      </c>
      <c r="B30" s="16" t="s">
        <v>69</v>
      </c>
      <c r="C30" s="172" t="s">
        <v>2522</v>
      </c>
      <c r="D30" s="89">
        <v>2000</v>
      </c>
      <c r="E30" s="167">
        <v>6028</v>
      </c>
      <c r="F30" s="170">
        <v>40564</v>
      </c>
      <c r="G30" s="17" t="s">
        <v>769</v>
      </c>
      <c r="H30" s="16"/>
      <c r="I30" s="17" t="s">
        <v>769</v>
      </c>
      <c r="J30" s="16"/>
      <c r="K30" s="16"/>
      <c r="L30" s="17" t="s">
        <v>769</v>
      </c>
      <c r="M30" s="17"/>
      <c r="N30" s="16"/>
      <c r="O30" s="18"/>
    </row>
    <row r="31" spans="1:25" s="53" customFormat="1" ht="51" customHeight="1" x14ac:dyDescent="0.2">
      <c r="A31" s="171" t="s">
        <v>1003</v>
      </c>
      <c r="B31" s="16" t="s">
        <v>70</v>
      </c>
      <c r="C31" s="172" t="s">
        <v>2736</v>
      </c>
      <c r="D31" s="89">
        <v>11229.84</v>
      </c>
      <c r="E31" s="167">
        <v>6068</v>
      </c>
      <c r="F31" s="170">
        <v>40602</v>
      </c>
      <c r="G31" s="17" t="s">
        <v>769</v>
      </c>
      <c r="H31" s="16"/>
      <c r="I31" s="17" t="s">
        <v>769</v>
      </c>
      <c r="J31" s="16"/>
      <c r="K31" s="16"/>
      <c r="L31" s="17" t="s">
        <v>769</v>
      </c>
      <c r="M31" s="17"/>
      <c r="N31" s="16"/>
      <c r="O31" s="18"/>
    </row>
    <row r="32" spans="1:25" s="53" customFormat="1" ht="51" customHeight="1" x14ac:dyDescent="0.2">
      <c r="A32" s="781" t="s">
        <v>1004</v>
      </c>
      <c r="B32" s="16" t="s">
        <v>71</v>
      </c>
      <c r="C32" s="792" t="s">
        <v>2737</v>
      </c>
      <c r="D32" s="89">
        <v>2423.6000000000004</v>
      </c>
      <c r="E32" s="167">
        <v>6039</v>
      </c>
      <c r="F32" s="780">
        <v>40584</v>
      </c>
      <c r="G32" s="17" t="s">
        <v>769</v>
      </c>
      <c r="H32" s="16"/>
      <c r="I32" s="17" t="s">
        <v>769</v>
      </c>
      <c r="J32" s="16"/>
      <c r="K32" s="16"/>
      <c r="L32" s="17" t="s">
        <v>769</v>
      </c>
      <c r="M32" s="17"/>
      <c r="N32" s="16"/>
      <c r="O32" s="18"/>
    </row>
    <row r="33" spans="1:15" s="53" customFormat="1" ht="51" customHeight="1" x14ac:dyDescent="0.2">
      <c r="A33" s="781"/>
      <c r="B33" s="16" t="s">
        <v>72</v>
      </c>
      <c r="C33" s="792"/>
      <c r="D33" s="89">
        <v>135</v>
      </c>
      <c r="E33" s="167">
        <v>6040</v>
      </c>
      <c r="F33" s="780"/>
      <c r="G33" s="17" t="s">
        <v>769</v>
      </c>
      <c r="H33" s="16"/>
      <c r="I33" s="17" t="s">
        <v>769</v>
      </c>
      <c r="J33" s="16"/>
      <c r="K33" s="16"/>
      <c r="L33" s="17" t="s">
        <v>769</v>
      </c>
      <c r="M33" s="17"/>
      <c r="N33" s="16"/>
      <c r="O33" s="18"/>
    </row>
    <row r="34" spans="1:15" s="53" customFormat="1" ht="51" customHeight="1" x14ac:dyDescent="0.2">
      <c r="A34" s="781"/>
      <c r="B34" s="16" t="s">
        <v>73</v>
      </c>
      <c r="C34" s="792"/>
      <c r="D34" s="89">
        <v>1066.4000000000001</v>
      </c>
      <c r="E34" s="167">
        <v>6041</v>
      </c>
      <c r="F34" s="780"/>
      <c r="G34" s="17" t="s">
        <v>769</v>
      </c>
      <c r="H34" s="16"/>
      <c r="I34" s="17" t="s">
        <v>769</v>
      </c>
      <c r="J34" s="16"/>
      <c r="K34" s="16"/>
      <c r="L34" s="17" t="s">
        <v>769</v>
      </c>
      <c r="M34" s="17"/>
      <c r="N34" s="16"/>
      <c r="O34" s="18"/>
    </row>
    <row r="35" spans="1:15" s="53" customFormat="1" ht="51" customHeight="1" x14ac:dyDescent="0.2">
      <c r="A35" s="781"/>
      <c r="B35" s="16" t="s">
        <v>74</v>
      </c>
      <c r="C35" s="792"/>
      <c r="D35" s="89">
        <v>2069.1</v>
      </c>
      <c r="E35" s="167">
        <v>6042</v>
      </c>
      <c r="F35" s="780"/>
      <c r="G35" s="17" t="s">
        <v>769</v>
      </c>
      <c r="H35" s="16"/>
      <c r="I35" s="17" t="s">
        <v>769</v>
      </c>
      <c r="J35" s="16"/>
      <c r="K35" s="16"/>
      <c r="L35" s="17" t="s">
        <v>769</v>
      </c>
      <c r="M35" s="17"/>
      <c r="N35" s="16"/>
      <c r="O35" s="18"/>
    </row>
    <row r="36" spans="1:15" s="53" customFormat="1" ht="51" customHeight="1" x14ac:dyDescent="0.2">
      <c r="A36" s="781" t="s">
        <v>1005</v>
      </c>
      <c r="B36" s="16" t="s">
        <v>75</v>
      </c>
      <c r="C36" s="792" t="s">
        <v>2738</v>
      </c>
      <c r="D36" s="89">
        <v>6795.42</v>
      </c>
      <c r="E36" s="167">
        <v>6046</v>
      </c>
      <c r="F36" s="780">
        <v>40595</v>
      </c>
      <c r="G36" s="17" t="s">
        <v>769</v>
      </c>
      <c r="H36" s="16"/>
      <c r="I36" s="17" t="s">
        <v>769</v>
      </c>
      <c r="J36" s="16"/>
      <c r="K36" s="16"/>
      <c r="L36" s="17" t="s">
        <v>769</v>
      </c>
      <c r="M36" s="17"/>
      <c r="N36" s="16"/>
      <c r="O36" s="18"/>
    </row>
    <row r="37" spans="1:15" s="53" customFormat="1" ht="51" customHeight="1" x14ac:dyDescent="0.2">
      <c r="A37" s="781"/>
      <c r="B37" s="16" t="s">
        <v>76</v>
      </c>
      <c r="C37" s="792"/>
      <c r="D37" s="89">
        <v>340.52</v>
      </c>
      <c r="E37" s="167">
        <v>6047</v>
      </c>
      <c r="F37" s="780"/>
      <c r="G37" s="17"/>
      <c r="H37" s="17" t="s">
        <v>769</v>
      </c>
      <c r="I37" s="17" t="s">
        <v>769</v>
      </c>
      <c r="J37" s="16"/>
      <c r="K37" s="16"/>
      <c r="L37" s="17"/>
      <c r="M37" s="17" t="s">
        <v>769</v>
      </c>
      <c r="N37" s="16"/>
      <c r="O37" s="18" t="s">
        <v>2515</v>
      </c>
    </row>
    <row r="38" spans="1:15" s="53" customFormat="1" ht="51" customHeight="1" x14ac:dyDescent="0.2">
      <c r="A38" s="781"/>
      <c r="B38" s="16" t="s">
        <v>77</v>
      </c>
      <c r="C38" s="792"/>
      <c r="D38" s="89">
        <v>316.39999999999998</v>
      </c>
      <c r="E38" s="167">
        <v>6048</v>
      </c>
      <c r="F38" s="780"/>
      <c r="G38" s="17" t="s">
        <v>769</v>
      </c>
      <c r="H38" s="16"/>
      <c r="I38" s="17" t="s">
        <v>769</v>
      </c>
      <c r="J38" s="16"/>
      <c r="K38" s="16"/>
      <c r="L38" s="17" t="s">
        <v>769</v>
      </c>
      <c r="M38" s="17"/>
      <c r="N38" s="16"/>
      <c r="O38" s="18"/>
    </row>
    <row r="39" spans="1:15" s="53" customFormat="1" ht="51" customHeight="1" x14ac:dyDescent="0.2">
      <c r="A39" s="781"/>
      <c r="B39" s="16" t="s">
        <v>78</v>
      </c>
      <c r="C39" s="792"/>
      <c r="D39" s="89">
        <v>2955.5</v>
      </c>
      <c r="E39" s="167">
        <v>6049</v>
      </c>
      <c r="F39" s="780"/>
      <c r="G39" s="17" t="s">
        <v>769</v>
      </c>
      <c r="H39" s="16"/>
      <c r="I39" s="17" t="s">
        <v>769</v>
      </c>
      <c r="J39" s="16"/>
      <c r="K39" s="16"/>
      <c r="L39" s="17" t="s">
        <v>769</v>
      </c>
      <c r="M39" s="17"/>
      <c r="N39" s="16"/>
      <c r="O39" s="18"/>
    </row>
    <row r="40" spans="1:15" s="53" customFormat="1" ht="51" customHeight="1" x14ac:dyDescent="0.2">
      <c r="A40" s="781"/>
      <c r="B40" s="16" t="s">
        <v>75</v>
      </c>
      <c r="C40" s="792"/>
      <c r="D40" s="89">
        <v>395.2</v>
      </c>
      <c r="E40" s="167">
        <v>6093</v>
      </c>
      <c r="F40" s="170">
        <v>40676</v>
      </c>
      <c r="G40" s="17" t="s">
        <v>769</v>
      </c>
      <c r="H40" s="16"/>
      <c r="I40" s="17" t="s">
        <v>769</v>
      </c>
      <c r="J40" s="16"/>
      <c r="K40" s="16"/>
      <c r="L40" s="17" t="s">
        <v>769</v>
      </c>
      <c r="M40" s="17"/>
      <c r="N40" s="16"/>
      <c r="O40" s="18"/>
    </row>
    <row r="41" spans="1:15" s="53" customFormat="1" ht="51" customHeight="1" x14ac:dyDescent="0.2">
      <c r="A41" s="171" t="s">
        <v>1006</v>
      </c>
      <c r="B41" s="16" t="s">
        <v>79</v>
      </c>
      <c r="C41" s="172" t="s">
        <v>2739</v>
      </c>
      <c r="D41" s="89">
        <v>10000</v>
      </c>
      <c r="E41" s="167">
        <v>6072</v>
      </c>
      <c r="F41" s="170">
        <v>40623</v>
      </c>
      <c r="G41" s="17" t="s">
        <v>769</v>
      </c>
      <c r="H41" s="16"/>
      <c r="I41" s="17" t="s">
        <v>769</v>
      </c>
      <c r="J41" s="16"/>
      <c r="K41" s="16"/>
      <c r="L41" s="17" t="s">
        <v>769</v>
      </c>
      <c r="M41" s="17"/>
      <c r="N41" s="16"/>
      <c r="O41" s="18"/>
    </row>
    <row r="42" spans="1:15" s="53" customFormat="1" ht="51" customHeight="1" x14ac:dyDescent="0.2">
      <c r="A42" s="171" t="s">
        <v>1007</v>
      </c>
      <c r="B42" s="16" t="s">
        <v>80</v>
      </c>
      <c r="C42" s="172" t="s">
        <v>2740</v>
      </c>
      <c r="D42" s="89">
        <v>438.84</v>
      </c>
      <c r="E42" s="167">
        <v>6031</v>
      </c>
      <c r="F42" s="170">
        <v>40571</v>
      </c>
      <c r="G42" s="17" t="s">
        <v>769</v>
      </c>
      <c r="H42" s="16"/>
      <c r="I42" s="17" t="s">
        <v>769</v>
      </c>
      <c r="J42" s="16"/>
      <c r="K42" s="16"/>
      <c r="L42" s="17" t="s">
        <v>769</v>
      </c>
      <c r="M42" s="17"/>
      <c r="N42" s="16"/>
      <c r="O42" s="18"/>
    </row>
    <row r="43" spans="1:15" s="53" customFormat="1" ht="51" customHeight="1" x14ac:dyDescent="0.2">
      <c r="A43" s="171" t="s">
        <v>1008</v>
      </c>
      <c r="B43" s="16" t="s">
        <v>81</v>
      </c>
      <c r="C43" s="172" t="s">
        <v>2741</v>
      </c>
      <c r="D43" s="89">
        <v>6720</v>
      </c>
      <c r="E43" s="167">
        <v>6075</v>
      </c>
      <c r="F43" s="170">
        <v>40627</v>
      </c>
      <c r="G43" s="17" t="s">
        <v>769</v>
      </c>
      <c r="H43" s="16"/>
      <c r="I43" s="17" t="s">
        <v>769</v>
      </c>
      <c r="J43" s="16"/>
      <c r="K43" s="16"/>
      <c r="L43" s="17" t="s">
        <v>769</v>
      </c>
      <c r="M43" s="17"/>
      <c r="N43" s="16"/>
      <c r="O43" s="18"/>
    </row>
    <row r="44" spans="1:15" s="53" customFormat="1" ht="51" customHeight="1" x14ac:dyDescent="0.2">
      <c r="A44" s="171" t="s">
        <v>1009</v>
      </c>
      <c r="B44" s="16" t="s">
        <v>82</v>
      </c>
      <c r="C44" s="172" t="s">
        <v>2742</v>
      </c>
      <c r="D44" s="89">
        <v>3652</v>
      </c>
      <c r="E44" s="167">
        <v>6045</v>
      </c>
      <c r="F44" s="170">
        <v>40585</v>
      </c>
      <c r="G44" s="17" t="s">
        <v>769</v>
      </c>
      <c r="H44" s="16"/>
      <c r="I44" s="17" t="s">
        <v>769</v>
      </c>
      <c r="J44" s="16"/>
      <c r="K44" s="16"/>
      <c r="L44" s="17" t="s">
        <v>769</v>
      </c>
      <c r="M44" s="17"/>
      <c r="N44" s="16"/>
      <c r="O44" s="18"/>
    </row>
    <row r="45" spans="1:15" s="53" customFormat="1" ht="51" customHeight="1" x14ac:dyDescent="0.2">
      <c r="A45" s="171" t="s">
        <v>1010</v>
      </c>
      <c r="B45" s="16" t="s">
        <v>83</v>
      </c>
      <c r="C45" s="172" t="s">
        <v>2541</v>
      </c>
      <c r="D45" s="89">
        <v>211.88</v>
      </c>
      <c r="E45" s="167">
        <v>6029</v>
      </c>
      <c r="F45" s="170">
        <v>40564</v>
      </c>
      <c r="G45" s="17" t="s">
        <v>769</v>
      </c>
      <c r="H45" s="16"/>
      <c r="I45" s="17" t="s">
        <v>769</v>
      </c>
      <c r="J45" s="16"/>
      <c r="K45" s="16"/>
      <c r="L45" s="17" t="s">
        <v>769</v>
      </c>
      <c r="M45" s="17"/>
      <c r="N45" s="16"/>
      <c r="O45" s="18"/>
    </row>
    <row r="46" spans="1:15" s="53" customFormat="1" ht="51" customHeight="1" x14ac:dyDescent="0.2">
      <c r="A46" s="171" t="s">
        <v>1011</v>
      </c>
      <c r="B46" s="16" t="s">
        <v>83</v>
      </c>
      <c r="C46" s="172" t="s">
        <v>2743</v>
      </c>
      <c r="D46" s="89">
        <v>3135.06</v>
      </c>
      <c r="E46" s="167">
        <v>6030</v>
      </c>
      <c r="F46" s="170">
        <v>40564</v>
      </c>
      <c r="G46" s="17" t="s">
        <v>769</v>
      </c>
      <c r="H46" s="16"/>
      <c r="I46" s="17" t="s">
        <v>769</v>
      </c>
      <c r="J46" s="16"/>
      <c r="K46" s="16"/>
      <c r="L46" s="17" t="s">
        <v>769</v>
      </c>
      <c r="M46" s="17"/>
      <c r="N46" s="16"/>
      <c r="O46" s="18"/>
    </row>
    <row r="47" spans="1:15" s="53" customFormat="1" ht="51" customHeight="1" x14ac:dyDescent="0.2">
      <c r="A47" s="781" t="s">
        <v>1012</v>
      </c>
      <c r="B47" s="16" t="s">
        <v>84</v>
      </c>
      <c r="C47" s="792" t="s">
        <v>2744</v>
      </c>
      <c r="D47" s="89">
        <v>300</v>
      </c>
      <c r="E47" s="167">
        <v>6099</v>
      </c>
      <c r="F47" s="780">
        <v>40679</v>
      </c>
      <c r="G47" s="17" t="s">
        <v>769</v>
      </c>
      <c r="H47" s="16"/>
      <c r="I47" s="17" t="s">
        <v>769</v>
      </c>
      <c r="J47" s="16"/>
      <c r="K47" s="16"/>
      <c r="L47" s="17" t="s">
        <v>769</v>
      </c>
      <c r="M47" s="17"/>
      <c r="N47" s="16"/>
      <c r="O47" s="18"/>
    </row>
    <row r="48" spans="1:15" s="53" customFormat="1" ht="51" customHeight="1" x14ac:dyDescent="0.2">
      <c r="A48" s="781"/>
      <c r="B48" s="16" t="s">
        <v>62</v>
      </c>
      <c r="C48" s="792"/>
      <c r="D48" s="89">
        <v>7000</v>
      </c>
      <c r="E48" s="167">
        <v>6098</v>
      </c>
      <c r="F48" s="780"/>
      <c r="G48" s="17" t="s">
        <v>769</v>
      </c>
      <c r="H48" s="16"/>
      <c r="I48" s="17" t="s">
        <v>769</v>
      </c>
      <c r="J48" s="16"/>
      <c r="K48" s="16"/>
      <c r="L48" s="17" t="s">
        <v>769</v>
      </c>
      <c r="M48" s="17"/>
      <c r="N48" s="16"/>
      <c r="O48" s="18"/>
    </row>
    <row r="49" spans="1:15" s="53" customFormat="1" ht="51" customHeight="1" x14ac:dyDescent="0.2">
      <c r="A49" s="781"/>
      <c r="B49" s="16" t="s">
        <v>85</v>
      </c>
      <c r="C49" s="792"/>
      <c r="D49" s="89">
        <v>6500</v>
      </c>
      <c r="E49" s="167">
        <v>6100</v>
      </c>
      <c r="F49" s="780"/>
      <c r="G49" s="17" t="s">
        <v>769</v>
      </c>
      <c r="H49" s="16"/>
      <c r="I49" s="17" t="s">
        <v>769</v>
      </c>
      <c r="J49" s="16"/>
      <c r="K49" s="16"/>
      <c r="L49" s="17" t="s">
        <v>769</v>
      </c>
      <c r="M49" s="17"/>
      <c r="N49" s="16"/>
      <c r="O49" s="18"/>
    </row>
    <row r="50" spans="1:15" s="53" customFormat="1" ht="51" customHeight="1" x14ac:dyDescent="0.2">
      <c r="A50" s="781" t="s">
        <v>1013</v>
      </c>
      <c r="B50" s="16" t="s">
        <v>86</v>
      </c>
      <c r="C50" s="792" t="s">
        <v>2745</v>
      </c>
      <c r="D50" s="89">
        <v>3000</v>
      </c>
      <c r="E50" s="167">
        <v>6057</v>
      </c>
      <c r="F50" s="780">
        <v>40597</v>
      </c>
      <c r="G50" s="17" t="s">
        <v>769</v>
      </c>
      <c r="H50" s="16"/>
      <c r="I50" s="17" t="s">
        <v>769</v>
      </c>
      <c r="J50" s="16"/>
      <c r="K50" s="16"/>
      <c r="L50" s="17" t="s">
        <v>769</v>
      </c>
      <c r="M50" s="17"/>
      <c r="N50" s="16"/>
      <c r="O50" s="18"/>
    </row>
    <row r="51" spans="1:15" s="53" customFormat="1" ht="51" customHeight="1" x14ac:dyDescent="0.2">
      <c r="A51" s="781"/>
      <c r="B51" s="16" t="s">
        <v>87</v>
      </c>
      <c r="C51" s="792"/>
      <c r="D51" s="89">
        <v>3000</v>
      </c>
      <c r="E51" s="167">
        <v>6058</v>
      </c>
      <c r="F51" s="780"/>
      <c r="G51" s="17" t="s">
        <v>769</v>
      </c>
      <c r="H51" s="16"/>
      <c r="I51" s="17" t="s">
        <v>769</v>
      </c>
      <c r="J51" s="16"/>
      <c r="K51" s="16"/>
      <c r="L51" s="17"/>
      <c r="M51" s="17" t="s">
        <v>769</v>
      </c>
      <c r="N51" s="16"/>
      <c r="O51" s="18"/>
    </row>
    <row r="52" spans="1:15" s="53" customFormat="1" ht="51" customHeight="1" x14ac:dyDescent="0.2">
      <c r="A52" s="781" t="s">
        <v>1014</v>
      </c>
      <c r="B52" s="16" t="s">
        <v>71</v>
      </c>
      <c r="C52" s="792" t="s">
        <v>2746</v>
      </c>
      <c r="D52" s="89">
        <v>146.25</v>
      </c>
      <c r="E52" s="167">
        <v>6061</v>
      </c>
      <c r="F52" s="780">
        <v>40598</v>
      </c>
      <c r="G52" s="17" t="s">
        <v>769</v>
      </c>
      <c r="H52" s="16"/>
      <c r="I52" s="17" t="s">
        <v>769</v>
      </c>
      <c r="J52" s="16"/>
      <c r="K52" s="16"/>
      <c r="L52" s="17"/>
      <c r="M52" s="17" t="s">
        <v>769</v>
      </c>
      <c r="N52" s="16"/>
      <c r="O52" s="18"/>
    </row>
    <row r="53" spans="1:15" s="53" customFormat="1" ht="51" customHeight="1" x14ac:dyDescent="0.2">
      <c r="A53" s="781"/>
      <c r="B53" s="16" t="s">
        <v>73</v>
      </c>
      <c r="C53" s="792"/>
      <c r="D53" s="89">
        <v>3551</v>
      </c>
      <c r="E53" s="167">
        <v>6060</v>
      </c>
      <c r="F53" s="780"/>
      <c r="G53" s="17" t="s">
        <v>769</v>
      </c>
      <c r="H53" s="16"/>
      <c r="I53" s="17" t="s">
        <v>769</v>
      </c>
      <c r="J53" s="16"/>
      <c r="K53" s="16"/>
      <c r="L53" s="17"/>
      <c r="M53" s="17" t="s">
        <v>769</v>
      </c>
      <c r="N53" s="16"/>
      <c r="O53" s="18"/>
    </row>
    <row r="54" spans="1:15" s="53" customFormat="1" ht="51" customHeight="1" x14ac:dyDescent="0.2">
      <c r="A54" s="781"/>
      <c r="B54" s="16" t="s">
        <v>88</v>
      </c>
      <c r="C54" s="792"/>
      <c r="D54" s="89">
        <v>3258.1</v>
      </c>
      <c r="E54" s="167">
        <v>6059</v>
      </c>
      <c r="F54" s="780"/>
      <c r="G54" s="17" t="s">
        <v>769</v>
      </c>
      <c r="H54" s="16"/>
      <c r="I54" s="17" t="s">
        <v>769</v>
      </c>
      <c r="J54" s="16"/>
      <c r="K54" s="16"/>
      <c r="L54" s="17"/>
      <c r="M54" s="17" t="s">
        <v>769</v>
      </c>
      <c r="N54" s="16"/>
      <c r="O54" s="18"/>
    </row>
    <row r="55" spans="1:15" s="53" customFormat="1" ht="51" customHeight="1" x14ac:dyDescent="0.2">
      <c r="A55" s="171" t="s">
        <v>1015</v>
      </c>
      <c r="B55" s="16" t="s">
        <v>89</v>
      </c>
      <c r="C55" s="172" t="s">
        <v>2747</v>
      </c>
      <c r="D55" s="89">
        <v>3000</v>
      </c>
      <c r="E55" s="167">
        <v>6223</v>
      </c>
      <c r="F55" s="170">
        <v>40785</v>
      </c>
      <c r="G55" s="17" t="s">
        <v>769</v>
      </c>
      <c r="H55" s="16"/>
      <c r="I55" s="17" t="s">
        <v>769</v>
      </c>
      <c r="J55" s="16"/>
      <c r="K55" s="16"/>
      <c r="L55" s="17" t="s">
        <v>769</v>
      </c>
      <c r="M55" s="17"/>
      <c r="N55" s="16"/>
      <c r="O55" s="18"/>
    </row>
    <row r="56" spans="1:15" s="53" customFormat="1" ht="51" customHeight="1" x14ac:dyDescent="0.2">
      <c r="A56" s="781" t="s">
        <v>1016</v>
      </c>
      <c r="B56" s="16" t="s">
        <v>90</v>
      </c>
      <c r="C56" s="792" t="s">
        <v>2748</v>
      </c>
      <c r="D56" s="89">
        <v>1500</v>
      </c>
      <c r="E56" s="167">
        <v>6063</v>
      </c>
      <c r="F56" s="780">
        <v>40599</v>
      </c>
      <c r="G56" s="17" t="s">
        <v>769</v>
      </c>
      <c r="H56" s="16"/>
      <c r="I56" s="17" t="s">
        <v>769</v>
      </c>
      <c r="J56" s="16"/>
      <c r="K56" s="16"/>
      <c r="L56" s="17" t="s">
        <v>769</v>
      </c>
      <c r="M56" s="17"/>
      <c r="N56" s="16"/>
      <c r="O56" s="18"/>
    </row>
    <row r="57" spans="1:15" s="53" customFormat="1" ht="51" customHeight="1" x14ac:dyDescent="0.2">
      <c r="A57" s="781"/>
      <c r="B57" s="16" t="s">
        <v>91</v>
      </c>
      <c r="C57" s="792"/>
      <c r="D57" s="89">
        <v>2426</v>
      </c>
      <c r="E57" s="167">
        <v>6062</v>
      </c>
      <c r="F57" s="780"/>
      <c r="G57" s="17" t="s">
        <v>769</v>
      </c>
      <c r="H57" s="16"/>
      <c r="I57" s="17" t="s">
        <v>769</v>
      </c>
      <c r="J57" s="16"/>
      <c r="K57" s="16"/>
      <c r="L57" s="17" t="s">
        <v>769</v>
      </c>
      <c r="M57" s="17"/>
      <c r="N57" s="16"/>
      <c r="O57" s="18"/>
    </row>
    <row r="58" spans="1:15" s="53" customFormat="1" ht="51" customHeight="1" x14ac:dyDescent="0.2">
      <c r="A58" s="171" t="s">
        <v>1017</v>
      </c>
      <c r="B58" s="16" t="s">
        <v>92</v>
      </c>
      <c r="C58" s="172" t="s">
        <v>2549</v>
      </c>
      <c r="D58" s="89">
        <v>11040</v>
      </c>
      <c r="E58" s="77" t="s">
        <v>205</v>
      </c>
      <c r="F58" s="170">
        <v>40603</v>
      </c>
      <c r="G58" s="17" t="s">
        <v>769</v>
      </c>
      <c r="H58" s="16"/>
      <c r="I58" s="17" t="s">
        <v>769</v>
      </c>
      <c r="J58" s="16"/>
      <c r="K58" s="16"/>
      <c r="L58" s="17" t="s">
        <v>769</v>
      </c>
      <c r="M58" s="17"/>
      <c r="N58" s="16"/>
      <c r="O58" s="18"/>
    </row>
    <row r="59" spans="1:15" s="53" customFormat="1" ht="51" customHeight="1" x14ac:dyDescent="0.2">
      <c r="A59" s="171" t="s">
        <v>1018</v>
      </c>
      <c r="B59" s="16" t="s">
        <v>67</v>
      </c>
      <c r="C59" s="172" t="s">
        <v>2654</v>
      </c>
      <c r="D59" s="89">
        <v>296.63</v>
      </c>
      <c r="E59" s="167">
        <v>6032</v>
      </c>
      <c r="F59" s="170">
        <v>40574</v>
      </c>
      <c r="G59" s="17" t="s">
        <v>769</v>
      </c>
      <c r="H59" s="16"/>
      <c r="I59" s="17" t="s">
        <v>769</v>
      </c>
      <c r="J59" s="16"/>
      <c r="K59" s="16"/>
      <c r="L59" s="17" t="s">
        <v>769</v>
      </c>
      <c r="M59" s="17"/>
      <c r="N59" s="16"/>
      <c r="O59" s="18"/>
    </row>
    <row r="60" spans="1:15" s="53" customFormat="1" ht="51" customHeight="1" x14ac:dyDescent="0.2">
      <c r="A60" s="171" t="s">
        <v>1019</v>
      </c>
      <c r="B60" s="16" t="s">
        <v>93</v>
      </c>
      <c r="C60" s="172" t="s">
        <v>2749</v>
      </c>
      <c r="D60" s="89">
        <v>169.5</v>
      </c>
      <c r="E60" s="167">
        <v>6037</v>
      </c>
      <c r="F60" s="170">
        <v>40581</v>
      </c>
      <c r="G60" s="17" t="s">
        <v>769</v>
      </c>
      <c r="H60" s="16"/>
      <c r="I60" s="17" t="s">
        <v>769</v>
      </c>
      <c r="J60" s="16"/>
      <c r="K60" s="16"/>
      <c r="L60" s="17"/>
      <c r="M60" s="17" t="s">
        <v>769</v>
      </c>
      <c r="N60" s="16"/>
      <c r="O60" s="18"/>
    </row>
    <row r="61" spans="1:15" s="53" customFormat="1" ht="51" customHeight="1" x14ac:dyDescent="0.2">
      <c r="A61" s="171" t="s">
        <v>1020</v>
      </c>
      <c r="B61" s="16" t="s">
        <v>67</v>
      </c>
      <c r="C61" s="172" t="s">
        <v>2685</v>
      </c>
      <c r="D61" s="89">
        <v>296.63</v>
      </c>
      <c r="E61" s="167">
        <v>6043</v>
      </c>
      <c r="F61" s="170">
        <v>40582</v>
      </c>
      <c r="G61" s="17" t="s">
        <v>769</v>
      </c>
      <c r="H61" s="16"/>
      <c r="I61" s="17" t="s">
        <v>769</v>
      </c>
      <c r="J61" s="16"/>
      <c r="K61" s="16"/>
      <c r="L61" s="17"/>
      <c r="M61" s="17" t="s">
        <v>769</v>
      </c>
      <c r="N61" s="16"/>
      <c r="O61" s="18"/>
    </row>
    <row r="62" spans="1:15" s="53" customFormat="1" ht="51" customHeight="1" x14ac:dyDescent="0.2">
      <c r="A62" s="171" t="s">
        <v>1021</v>
      </c>
      <c r="B62" s="16" t="s">
        <v>94</v>
      </c>
      <c r="C62" s="172" t="s">
        <v>2750</v>
      </c>
      <c r="D62" s="89">
        <v>990</v>
      </c>
      <c r="E62" s="167">
        <v>6065</v>
      </c>
      <c r="F62" s="170">
        <v>40599</v>
      </c>
      <c r="G62" s="17" t="s">
        <v>769</v>
      </c>
      <c r="H62" s="16"/>
      <c r="I62" s="17" t="s">
        <v>769</v>
      </c>
      <c r="J62" s="16"/>
      <c r="K62" s="16"/>
      <c r="L62" s="17"/>
      <c r="M62" s="17" t="s">
        <v>769</v>
      </c>
      <c r="N62" s="16"/>
      <c r="O62" s="18"/>
    </row>
    <row r="63" spans="1:15" s="53" customFormat="1" ht="51" customHeight="1" x14ac:dyDescent="0.2">
      <c r="A63" s="171" t="s">
        <v>1022</v>
      </c>
      <c r="B63" s="16" t="s">
        <v>67</v>
      </c>
      <c r="C63" s="172" t="s">
        <v>2541</v>
      </c>
      <c r="D63" s="89">
        <v>211.88</v>
      </c>
      <c r="E63" s="167">
        <v>6044</v>
      </c>
      <c r="F63" s="170">
        <v>40589</v>
      </c>
      <c r="G63" s="17" t="s">
        <v>769</v>
      </c>
      <c r="H63" s="16"/>
      <c r="I63" s="17" t="s">
        <v>769</v>
      </c>
      <c r="J63" s="16"/>
      <c r="K63" s="16"/>
      <c r="L63" s="17"/>
      <c r="M63" s="17" t="s">
        <v>769</v>
      </c>
      <c r="N63" s="16"/>
      <c r="O63" s="18"/>
    </row>
    <row r="64" spans="1:15" s="53" customFormat="1" ht="51" customHeight="1" x14ac:dyDescent="0.2">
      <c r="A64" s="171" t="s">
        <v>1023</v>
      </c>
      <c r="B64" s="16" t="s">
        <v>95</v>
      </c>
      <c r="C64" s="172" t="s">
        <v>2751</v>
      </c>
      <c r="D64" s="89">
        <v>935</v>
      </c>
      <c r="E64" s="167">
        <v>6064</v>
      </c>
      <c r="F64" s="170">
        <v>40599</v>
      </c>
      <c r="G64" s="17" t="s">
        <v>769</v>
      </c>
      <c r="H64" s="16"/>
      <c r="I64" s="17" t="s">
        <v>769</v>
      </c>
      <c r="J64" s="16"/>
      <c r="K64" s="16"/>
      <c r="L64" s="17"/>
      <c r="M64" s="17" t="s">
        <v>769</v>
      </c>
      <c r="N64" s="16"/>
      <c r="O64" s="18"/>
    </row>
    <row r="65" spans="1:15" s="53" customFormat="1" ht="51" customHeight="1" x14ac:dyDescent="0.2">
      <c r="A65" s="171" t="s">
        <v>1024</v>
      </c>
      <c r="B65" s="16" t="s">
        <v>96</v>
      </c>
      <c r="C65" s="172" t="s">
        <v>2752</v>
      </c>
      <c r="D65" s="89">
        <v>157.5</v>
      </c>
      <c r="E65" s="167">
        <v>6077</v>
      </c>
      <c r="F65" s="170">
        <v>40632</v>
      </c>
      <c r="G65" s="17" t="s">
        <v>769</v>
      </c>
      <c r="H65" s="16"/>
      <c r="I65" s="17" t="s">
        <v>769</v>
      </c>
      <c r="J65" s="16"/>
      <c r="K65" s="16"/>
      <c r="L65" s="17" t="s">
        <v>769</v>
      </c>
      <c r="M65" s="17"/>
      <c r="N65" s="16"/>
      <c r="O65" s="18"/>
    </row>
    <row r="66" spans="1:15" s="53" customFormat="1" ht="51" customHeight="1" x14ac:dyDescent="0.2">
      <c r="A66" s="781" t="s">
        <v>1025</v>
      </c>
      <c r="B66" s="16" t="s">
        <v>83</v>
      </c>
      <c r="C66" s="792" t="s">
        <v>2753</v>
      </c>
      <c r="D66" s="89">
        <v>162.72999999999999</v>
      </c>
      <c r="E66" s="167">
        <v>6067</v>
      </c>
      <c r="F66" s="780">
        <v>40599</v>
      </c>
      <c r="G66" s="17" t="s">
        <v>769</v>
      </c>
      <c r="H66" s="16"/>
      <c r="I66" s="17" t="s">
        <v>769</v>
      </c>
      <c r="J66" s="16"/>
      <c r="K66" s="16"/>
      <c r="L66" s="17" t="s">
        <v>769</v>
      </c>
      <c r="M66" s="17"/>
      <c r="N66" s="16"/>
      <c r="O66" s="18"/>
    </row>
    <row r="67" spans="1:15" s="53" customFormat="1" ht="51" customHeight="1" x14ac:dyDescent="0.2">
      <c r="A67" s="781"/>
      <c r="B67" s="16" t="s">
        <v>67</v>
      </c>
      <c r="C67" s="792"/>
      <c r="D67" s="89">
        <v>162.72</v>
      </c>
      <c r="E67" s="167">
        <v>6066</v>
      </c>
      <c r="F67" s="780"/>
      <c r="G67" s="17" t="s">
        <v>769</v>
      </c>
      <c r="H67" s="16"/>
      <c r="I67" s="17" t="s">
        <v>769</v>
      </c>
      <c r="J67" s="16"/>
      <c r="K67" s="16"/>
      <c r="L67" s="17" t="s">
        <v>769</v>
      </c>
      <c r="M67" s="17"/>
      <c r="N67" s="16"/>
      <c r="O67" s="18"/>
    </row>
    <row r="68" spans="1:15" s="53" customFormat="1" ht="51" customHeight="1" x14ac:dyDescent="0.2">
      <c r="A68" s="171" t="s">
        <v>1026</v>
      </c>
      <c r="B68" s="16" t="s">
        <v>97</v>
      </c>
      <c r="C68" s="172" t="s">
        <v>2754</v>
      </c>
      <c r="D68" s="89">
        <v>8526.92</v>
      </c>
      <c r="E68" s="167">
        <v>6076</v>
      </c>
      <c r="F68" s="170">
        <v>40630</v>
      </c>
      <c r="G68" s="17" t="s">
        <v>769</v>
      </c>
      <c r="H68" s="16"/>
      <c r="I68" s="17" t="s">
        <v>769</v>
      </c>
      <c r="J68" s="16"/>
      <c r="K68" s="16"/>
      <c r="L68" s="17"/>
      <c r="M68" s="17" t="s">
        <v>769</v>
      </c>
      <c r="N68" s="16"/>
      <c r="O68" s="18"/>
    </row>
    <row r="69" spans="1:15" s="53" customFormat="1" ht="51" customHeight="1" x14ac:dyDescent="0.2">
      <c r="A69" s="171" t="s">
        <v>1027</v>
      </c>
      <c r="B69" s="16" t="s">
        <v>67</v>
      </c>
      <c r="C69" s="172" t="s">
        <v>1603</v>
      </c>
      <c r="D69" s="89">
        <v>122.04</v>
      </c>
      <c r="E69" s="167">
        <v>6070</v>
      </c>
      <c r="F69" s="170">
        <v>40606</v>
      </c>
      <c r="G69" s="17" t="s">
        <v>769</v>
      </c>
      <c r="H69" s="16"/>
      <c r="I69" s="17" t="s">
        <v>769</v>
      </c>
      <c r="J69" s="16"/>
      <c r="K69" s="16"/>
      <c r="L69" s="17"/>
      <c r="M69" s="17" t="s">
        <v>769</v>
      </c>
      <c r="N69" s="16"/>
      <c r="O69" s="18"/>
    </row>
    <row r="70" spans="1:15" s="53" customFormat="1" ht="51" customHeight="1" x14ac:dyDescent="0.2">
      <c r="A70" s="781" t="s">
        <v>1028</v>
      </c>
      <c r="B70" s="16" t="s">
        <v>75</v>
      </c>
      <c r="C70" s="792" t="s">
        <v>2755</v>
      </c>
      <c r="D70" s="89">
        <v>6072.25</v>
      </c>
      <c r="E70" s="167">
        <v>6108</v>
      </c>
      <c r="F70" s="780">
        <v>40688</v>
      </c>
      <c r="G70" s="17" t="s">
        <v>769</v>
      </c>
      <c r="H70" s="16"/>
      <c r="I70" s="17" t="s">
        <v>769</v>
      </c>
      <c r="J70" s="16"/>
      <c r="K70" s="16"/>
      <c r="L70" s="17"/>
      <c r="M70" s="17" t="s">
        <v>769</v>
      </c>
      <c r="N70" s="16"/>
      <c r="O70" s="18"/>
    </row>
    <row r="71" spans="1:15" s="53" customFormat="1" ht="51" customHeight="1" x14ac:dyDescent="0.2">
      <c r="A71" s="781"/>
      <c r="B71" s="16" t="s">
        <v>98</v>
      </c>
      <c r="C71" s="792"/>
      <c r="D71" s="89">
        <v>1444.95</v>
      </c>
      <c r="E71" s="167">
        <v>6109</v>
      </c>
      <c r="F71" s="780"/>
      <c r="G71" s="17" t="s">
        <v>769</v>
      </c>
      <c r="H71" s="16"/>
      <c r="I71" s="17" t="s">
        <v>769</v>
      </c>
      <c r="J71" s="16"/>
      <c r="K71" s="16"/>
      <c r="L71" s="17"/>
      <c r="M71" s="17" t="s">
        <v>769</v>
      </c>
      <c r="N71" s="16"/>
      <c r="O71" s="18"/>
    </row>
    <row r="72" spans="1:15" s="53" customFormat="1" ht="51" customHeight="1" x14ac:dyDescent="0.2">
      <c r="A72" s="171" t="s">
        <v>1029</v>
      </c>
      <c r="B72" s="16" t="s">
        <v>67</v>
      </c>
      <c r="C72" s="172" t="s">
        <v>2756</v>
      </c>
      <c r="D72" s="89">
        <v>422.53</v>
      </c>
      <c r="E72" s="167">
        <v>6074</v>
      </c>
      <c r="F72" s="170">
        <v>40626</v>
      </c>
      <c r="G72" s="17" t="s">
        <v>769</v>
      </c>
      <c r="H72" s="16"/>
      <c r="I72" s="17" t="s">
        <v>769</v>
      </c>
      <c r="J72" s="16"/>
      <c r="K72" s="16"/>
      <c r="L72" s="17" t="s">
        <v>769</v>
      </c>
      <c r="M72" s="17"/>
      <c r="N72" s="16"/>
      <c r="O72" s="18"/>
    </row>
    <row r="73" spans="1:15" s="53" customFormat="1" ht="51" customHeight="1" x14ac:dyDescent="0.2">
      <c r="A73" s="171" t="s">
        <v>1030</v>
      </c>
      <c r="B73" s="16" t="s">
        <v>99</v>
      </c>
      <c r="C73" s="172" t="s">
        <v>2757</v>
      </c>
      <c r="D73" s="89">
        <v>1440</v>
      </c>
      <c r="E73" s="167">
        <v>6071</v>
      </c>
      <c r="F73" s="170">
        <v>40617</v>
      </c>
      <c r="G73" s="17" t="s">
        <v>769</v>
      </c>
      <c r="H73" s="16"/>
      <c r="I73" s="17" t="s">
        <v>769</v>
      </c>
      <c r="J73" s="16"/>
      <c r="K73" s="16"/>
      <c r="L73" s="17" t="s">
        <v>769</v>
      </c>
      <c r="M73" s="17"/>
      <c r="N73" s="16"/>
      <c r="O73" s="18"/>
    </row>
    <row r="74" spans="1:15" s="53" customFormat="1" ht="51" customHeight="1" x14ac:dyDescent="0.2">
      <c r="A74" s="781" t="s">
        <v>1031</v>
      </c>
      <c r="B74" s="16" t="s">
        <v>100</v>
      </c>
      <c r="C74" s="792" t="s">
        <v>2758</v>
      </c>
      <c r="D74" s="89">
        <v>729</v>
      </c>
      <c r="E74" s="167">
        <v>6102</v>
      </c>
      <c r="F74" s="780">
        <v>40679</v>
      </c>
      <c r="G74" s="17" t="s">
        <v>769</v>
      </c>
      <c r="H74" s="16"/>
      <c r="I74" s="17" t="s">
        <v>769</v>
      </c>
      <c r="J74" s="16"/>
      <c r="K74" s="16"/>
      <c r="L74" s="17" t="s">
        <v>769</v>
      </c>
      <c r="M74" s="17"/>
      <c r="N74" s="16"/>
      <c r="O74" s="18"/>
    </row>
    <row r="75" spans="1:15" s="53" customFormat="1" ht="51" customHeight="1" x14ac:dyDescent="0.2">
      <c r="A75" s="781"/>
      <c r="B75" s="16" t="s">
        <v>101</v>
      </c>
      <c r="C75" s="792"/>
      <c r="D75" s="89">
        <v>1188.76</v>
      </c>
      <c r="E75" s="167">
        <v>6101</v>
      </c>
      <c r="F75" s="780"/>
      <c r="G75" s="17" t="s">
        <v>769</v>
      </c>
      <c r="H75" s="16"/>
      <c r="I75" s="17" t="s">
        <v>769</v>
      </c>
      <c r="J75" s="16"/>
      <c r="K75" s="16"/>
      <c r="L75" s="17"/>
      <c r="M75" s="17" t="s">
        <v>769</v>
      </c>
      <c r="N75" s="16"/>
      <c r="O75" s="18"/>
    </row>
    <row r="76" spans="1:15" s="53" customFormat="1" ht="51" customHeight="1" x14ac:dyDescent="0.2">
      <c r="A76" s="781"/>
      <c r="B76" s="16" t="s">
        <v>102</v>
      </c>
      <c r="C76" s="792"/>
      <c r="D76" s="89">
        <v>23</v>
      </c>
      <c r="E76" s="167">
        <v>6103</v>
      </c>
      <c r="F76" s="780"/>
      <c r="G76" s="17" t="s">
        <v>769</v>
      </c>
      <c r="H76" s="16"/>
      <c r="I76" s="17" t="s">
        <v>769</v>
      </c>
      <c r="J76" s="16"/>
      <c r="K76" s="16"/>
      <c r="L76" s="17"/>
      <c r="M76" s="17" t="s">
        <v>769</v>
      </c>
      <c r="N76" s="16"/>
      <c r="O76" s="18"/>
    </row>
    <row r="77" spans="1:15" s="53" customFormat="1" ht="51" customHeight="1" x14ac:dyDescent="0.2">
      <c r="A77" s="171" t="s">
        <v>1032</v>
      </c>
      <c r="B77" s="16" t="s">
        <v>103</v>
      </c>
      <c r="C77" s="172" t="s">
        <v>2759</v>
      </c>
      <c r="D77" s="89">
        <v>2454.36</v>
      </c>
      <c r="E77" s="167">
        <v>6085</v>
      </c>
      <c r="F77" s="170">
        <v>40644</v>
      </c>
      <c r="G77" s="17" t="s">
        <v>769</v>
      </c>
      <c r="H77" s="16"/>
      <c r="I77" s="17" t="s">
        <v>769</v>
      </c>
      <c r="J77" s="16"/>
      <c r="K77" s="16"/>
      <c r="L77" s="17"/>
      <c r="M77" s="17" t="s">
        <v>769</v>
      </c>
      <c r="N77" s="16"/>
      <c r="O77" s="18"/>
    </row>
    <row r="78" spans="1:15" s="53" customFormat="1" ht="51" customHeight="1" x14ac:dyDescent="0.2">
      <c r="A78" s="781" t="s">
        <v>1033</v>
      </c>
      <c r="B78" s="16" t="s">
        <v>104</v>
      </c>
      <c r="C78" s="792" t="s">
        <v>2760</v>
      </c>
      <c r="D78" s="89">
        <v>1390</v>
      </c>
      <c r="E78" s="167">
        <v>6088</v>
      </c>
      <c r="F78" s="780">
        <v>40668</v>
      </c>
      <c r="G78" s="17" t="s">
        <v>769</v>
      </c>
      <c r="H78" s="16"/>
      <c r="I78" s="17" t="s">
        <v>769</v>
      </c>
      <c r="J78" s="16"/>
      <c r="K78" s="16"/>
      <c r="L78" s="17" t="s">
        <v>769</v>
      </c>
      <c r="M78" s="17"/>
      <c r="N78" s="16"/>
      <c r="O78" s="18"/>
    </row>
    <row r="79" spans="1:15" s="53" customFormat="1" ht="51" customHeight="1" x14ac:dyDescent="0.2">
      <c r="A79" s="781"/>
      <c r="B79" s="16" t="s">
        <v>105</v>
      </c>
      <c r="C79" s="792"/>
      <c r="D79" s="89">
        <v>1100</v>
      </c>
      <c r="E79" s="167">
        <v>6089</v>
      </c>
      <c r="F79" s="780"/>
      <c r="G79" s="17" t="s">
        <v>769</v>
      </c>
      <c r="H79" s="16"/>
      <c r="I79" s="17" t="s">
        <v>769</v>
      </c>
      <c r="J79" s="16"/>
      <c r="K79" s="16"/>
      <c r="L79" s="17" t="s">
        <v>769</v>
      </c>
      <c r="M79" s="17"/>
      <c r="N79" s="16"/>
      <c r="O79" s="18"/>
    </row>
    <row r="80" spans="1:15" s="53" customFormat="1" ht="51" customHeight="1" x14ac:dyDescent="0.2">
      <c r="A80" s="781"/>
      <c r="B80" s="16" t="s">
        <v>106</v>
      </c>
      <c r="C80" s="792"/>
      <c r="D80" s="89">
        <v>620</v>
      </c>
      <c r="E80" s="167">
        <v>6090</v>
      </c>
      <c r="F80" s="780"/>
      <c r="G80" s="17" t="s">
        <v>769</v>
      </c>
      <c r="H80" s="16"/>
      <c r="I80" s="17" t="s">
        <v>769</v>
      </c>
      <c r="J80" s="16"/>
      <c r="K80" s="16"/>
      <c r="L80" s="17" t="s">
        <v>769</v>
      </c>
      <c r="M80" s="17"/>
      <c r="N80" s="16"/>
      <c r="O80" s="18"/>
    </row>
    <row r="81" spans="1:15" s="53" customFormat="1" ht="51" customHeight="1" x14ac:dyDescent="0.2">
      <c r="A81" s="781"/>
      <c r="B81" s="16" t="s">
        <v>104</v>
      </c>
      <c r="C81" s="792"/>
      <c r="D81" s="89">
        <v>90</v>
      </c>
      <c r="E81" s="167">
        <v>6145</v>
      </c>
      <c r="F81" s="170">
        <v>40725</v>
      </c>
      <c r="G81" s="17" t="s">
        <v>769</v>
      </c>
      <c r="H81" s="16"/>
      <c r="I81" s="17" t="s">
        <v>769</v>
      </c>
      <c r="J81" s="16"/>
      <c r="K81" s="16"/>
      <c r="L81" s="17" t="s">
        <v>769</v>
      </c>
      <c r="M81" s="17"/>
      <c r="N81" s="16"/>
      <c r="O81" s="18"/>
    </row>
    <row r="82" spans="1:15" s="53" customFormat="1" ht="51" customHeight="1" x14ac:dyDescent="0.2">
      <c r="A82" s="171" t="s">
        <v>1034</v>
      </c>
      <c r="B82" s="16" t="s">
        <v>107</v>
      </c>
      <c r="C82" s="172" t="s">
        <v>2761</v>
      </c>
      <c r="D82" s="89">
        <v>1600</v>
      </c>
      <c r="E82" s="167">
        <v>6105</v>
      </c>
      <c r="F82" s="170">
        <v>40679</v>
      </c>
      <c r="G82" s="17" t="s">
        <v>769</v>
      </c>
      <c r="H82" s="16"/>
      <c r="I82" s="17" t="s">
        <v>769</v>
      </c>
      <c r="J82" s="16"/>
      <c r="K82" s="16"/>
      <c r="L82" s="17" t="s">
        <v>769</v>
      </c>
      <c r="M82" s="17"/>
      <c r="N82" s="16"/>
      <c r="O82" s="18"/>
    </row>
    <row r="83" spans="1:15" s="53" customFormat="1" ht="51" customHeight="1" x14ac:dyDescent="0.2">
      <c r="A83" s="781" t="s">
        <v>1035</v>
      </c>
      <c r="B83" s="16" t="s">
        <v>101</v>
      </c>
      <c r="C83" s="793" t="s">
        <v>2762</v>
      </c>
      <c r="D83" s="89">
        <v>3429.5499999999997</v>
      </c>
      <c r="E83" s="167">
        <v>6130</v>
      </c>
      <c r="F83" s="780">
        <v>40710</v>
      </c>
      <c r="G83" s="17" t="s">
        <v>769</v>
      </c>
      <c r="H83" s="16"/>
      <c r="I83" s="17" t="s">
        <v>769</v>
      </c>
      <c r="J83" s="16"/>
      <c r="K83" s="16"/>
      <c r="L83" s="17" t="s">
        <v>769</v>
      </c>
      <c r="M83" s="17"/>
      <c r="N83" s="16"/>
      <c r="O83" s="18"/>
    </row>
    <row r="84" spans="1:15" s="53" customFormat="1" ht="51" customHeight="1" x14ac:dyDescent="0.2">
      <c r="A84" s="781"/>
      <c r="B84" s="16" t="s">
        <v>108</v>
      </c>
      <c r="C84" s="793"/>
      <c r="D84" s="89">
        <v>5670</v>
      </c>
      <c r="E84" s="167">
        <v>6131</v>
      </c>
      <c r="F84" s="780"/>
      <c r="G84" s="17" t="s">
        <v>769</v>
      </c>
      <c r="H84" s="16"/>
      <c r="I84" s="17" t="s">
        <v>769</v>
      </c>
      <c r="J84" s="16"/>
      <c r="K84" s="16"/>
      <c r="L84" s="17"/>
      <c r="M84" s="17" t="s">
        <v>769</v>
      </c>
      <c r="N84" s="16"/>
      <c r="O84" s="18"/>
    </row>
    <row r="85" spans="1:15" s="53" customFormat="1" ht="51" customHeight="1" x14ac:dyDescent="0.2">
      <c r="A85" s="171" t="s">
        <v>1036</v>
      </c>
      <c r="B85" s="16" t="s">
        <v>67</v>
      </c>
      <c r="C85" s="172" t="s">
        <v>2763</v>
      </c>
      <c r="D85" s="89">
        <v>423.75</v>
      </c>
      <c r="E85" s="167">
        <v>6073</v>
      </c>
      <c r="F85" s="170">
        <v>40623</v>
      </c>
      <c r="G85" s="17" t="s">
        <v>769</v>
      </c>
      <c r="H85" s="16"/>
      <c r="I85" s="17" t="s">
        <v>769</v>
      </c>
      <c r="J85" s="16"/>
      <c r="K85" s="16"/>
      <c r="L85" s="17"/>
      <c r="M85" s="17" t="s">
        <v>769</v>
      </c>
      <c r="N85" s="16"/>
      <c r="O85" s="18"/>
    </row>
    <row r="86" spans="1:15" s="53" customFormat="1" ht="51" customHeight="1" x14ac:dyDescent="0.2">
      <c r="A86" s="171" t="s">
        <v>1037</v>
      </c>
      <c r="B86" s="16" t="s">
        <v>109</v>
      </c>
      <c r="C86" s="172" t="s">
        <v>2764</v>
      </c>
      <c r="D86" s="89">
        <v>4050</v>
      </c>
      <c r="E86" s="167">
        <v>6104</v>
      </c>
      <c r="F86" s="170">
        <v>40679</v>
      </c>
      <c r="G86" s="17" t="s">
        <v>769</v>
      </c>
      <c r="H86" s="16"/>
      <c r="I86" s="17" t="s">
        <v>769</v>
      </c>
      <c r="J86" s="16"/>
      <c r="K86" s="16"/>
      <c r="L86" s="17"/>
      <c r="M86" s="17" t="s">
        <v>769</v>
      </c>
      <c r="N86" s="16"/>
      <c r="O86" s="18"/>
    </row>
    <row r="87" spans="1:15" s="53" customFormat="1" ht="51" customHeight="1" x14ac:dyDescent="0.2">
      <c r="A87" s="171" t="s">
        <v>1038</v>
      </c>
      <c r="B87" s="16" t="s">
        <v>110</v>
      </c>
      <c r="C87" s="172" t="s">
        <v>2765</v>
      </c>
      <c r="D87" s="89">
        <v>4814.29</v>
      </c>
      <c r="E87" s="167">
        <v>6091</v>
      </c>
      <c r="F87" s="170">
        <v>40668</v>
      </c>
      <c r="G87" s="17" t="s">
        <v>769</v>
      </c>
      <c r="H87" s="16"/>
      <c r="I87" s="17" t="s">
        <v>769</v>
      </c>
      <c r="J87" s="16"/>
      <c r="K87" s="16"/>
      <c r="L87" s="17" t="s">
        <v>769</v>
      </c>
      <c r="M87" s="17"/>
      <c r="N87" s="16"/>
      <c r="O87" s="18"/>
    </row>
    <row r="88" spans="1:15" s="53" customFormat="1" ht="51" customHeight="1" x14ac:dyDescent="0.2">
      <c r="A88" s="171" t="s">
        <v>1039</v>
      </c>
      <c r="B88" s="16" t="s">
        <v>111</v>
      </c>
      <c r="C88" s="172" t="s">
        <v>2766</v>
      </c>
      <c r="D88" s="89">
        <v>480.25</v>
      </c>
      <c r="E88" s="167">
        <v>6080</v>
      </c>
      <c r="F88" s="170">
        <v>40638</v>
      </c>
      <c r="G88" s="17" t="s">
        <v>769</v>
      </c>
      <c r="H88" s="16"/>
      <c r="I88" s="17" t="s">
        <v>769</v>
      </c>
      <c r="J88" s="16"/>
      <c r="K88" s="16"/>
      <c r="L88" s="17" t="s">
        <v>769</v>
      </c>
      <c r="M88" s="17"/>
      <c r="N88" s="16"/>
      <c r="O88" s="18"/>
    </row>
    <row r="89" spans="1:15" s="53" customFormat="1" ht="51" customHeight="1" x14ac:dyDescent="0.2">
      <c r="A89" s="171" t="s">
        <v>1040</v>
      </c>
      <c r="B89" s="16" t="s">
        <v>112</v>
      </c>
      <c r="C89" s="172" t="s">
        <v>2767</v>
      </c>
      <c r="D89" s="89">
        <v>1725</v>
      </c>
      <c r="E89" s="167">
        <v>6078</v>
      </c>
      <c r="F89" s="170">
        <v>40633</v>
      </c>
      <c r="G89" s="17" t="s">
        <v>769</v>
      </c>
      <c r="H89" s="16"/>
      <c r="I89" s="17" t="s">
        <v>769</v>
      </c>
      <c r="J89" s="16"/>
      <c r="K89" s="16"/>
      <c r="L89" s="17" t="s">
        <v>769</v>
      </c>
      <c r="M89" s="17"/>
      <c r="N89" s="16"/>
      <c r="O89" s="18"/>
    </row>
    <row r="90" spans="1:15" s="53" customFormat="1" ht="51" customHeight="1" x14ac:dyDescent="0.2">
      <c r="A90" s="781" t="s">
        <v>1041</v>
      </c>
      <c r="B90" s="16" t="s">
        <v>67</v>
      </c>
      <c r="C90" s="792" t="s">
        <v>2768</v>
      </c>
      <c r="D90" s="89">
        <v>169.5</v>
      </c>
      <c r="E90" s="167">
        <v>6081</v>
      </c>
      <c r="F90" s="780">
        <v>40641</v>
      </c>
      <c r="G90" s="17" t="s">
        <v>769</v>
      </c>
      <c r="H90" s="16"/>
      <c r="I90" s="17" t="s">
        <v>769</v>
      </c>
      <c r="J90" s="16"/>
      <c r="K90" s="16"/>
      <c r="L90" s="17" t="s">
        <v>769</v>
      </c>
      <c r="M90" s="17"/>
      <c r="N90" s="16"/>
      <c r="O90" s="18"/>
    </row>
    <row r="91" spans="1:15" s="53" customFormat="1" ht="51" customHeight="1" x14ac:dyDescent="0.2">
      <c r="A91" s="781"/>
      <c r="B91" s="16" t="s">
        <v>68</v>
      </c>
      <c r="C91" s="792"/>
      <c r="D91" s="89">
        <v>120</v>
      </c>
      <c r="E91" s="167">
        <v>6082</v>
      </c>
      <c r="F91" s="780"/>
      <c r="G91" s="17" t="s">
        <v>769</v>
      </c>
      <c r="H91" s="16"/>
      <c r="I91" s="17" t="s">
        <v>769</v>
      </c>
      <c r="J91" s="16"/>
      <c r="K91" s="16"/>
      <c r="L91" s="17" t="s">
        <v>769</v>
      </c>
      <c r="M91" s="17"/>
      <c r="N91" s="16"/>
      <c r="O91" s="18"/>
    </row>
    <row r="92" spans="1:15" s="53" customFormat="1" ht="51" customHeight="1" x14ac:dyDescent="0.2">
      <c r="A92" s="781"/>
      <c r="B92" s="16" t="s">
        <v>83</v>
      </c>
      <c r="C92" s="792"/>
      <c r="D92" s="89">
        <v>169.5</v>
      </c>
      <c r="E92" s="167">
        <v>6083</v>
      </c>
      <c r="F92" s="780"/>
      <c r="G92" s="17" t="s">
        <v>769</v>
      </c>
      <c r="H92" s="16"/>
      <c r="I92" s="17" t="s">
        <v>769</v>
      </c>
      <c r="J92" s="16"/>
      <c r="K92" s="16"/>
      <c r="L92" s="17" t="s">
        <v>769</v>
      </c>
      <c r="M92" s="17"/>
      <c r="N92" s="16"/>
      <c r="O92" s="18"/>
    </row>
    <row r="93" spans="1:15" s="53" customFormat="1" ht="51" customHeight="1" x14ac:dyDescent="0.2">
      <c r="A93" s="781"/>
      <c r="B93" s="16" t="s">
        <v>113</v>
      </c>
      <c r="C93" s="792"/>
      <c r="D93" s="89">
        <v>132.62</v>
      </c>
      <c r="E93" s="167">
        <v>6084</v>
      </c>
      <c r="F93" s="780"/>
      <c r="G93" s="17" t="s">
        <v>769</v>
      </c>
      <c r="H93" s="16"/>
      <c r="I93" s="17" t="s">
        <v>769</v>
      </c>
      <c r="J93" s="16"/>
      <c r="K93" s="16"/>
      <c r="L93" s="17" t="s">
        <v>769</v>
      </c>
      <c r="M93" s="17"/>
      <c r="N93" s="16"/>
      <c r="O93" s="18"/>
    </row>
    <row r="94" spans="1:15" s="53" customFormat="1" ht="51" customHeight="1" x14ac:dyDescent="0.2">
      <c r="A94" s="781" t="s">
        <v>1042</v>
      </c>
      <c r="B94" s="16" t="s">
        <v>9</v>
      </c>
      <c r="C94" s="792" t="s">
        <v>2769</v>
      </c>
      <c r="D94" s="89">
        <v>5608.19</v>
      </c>
      <c r="E94" s="167">
        <v>6113</v>
      </c>
      <c r="F94" s="780">
        <v>40690</v>
      </c>
      <c r="G94" s="17" t="s">
        <v>769</v>
      </c>
      <c r="H94" s="16"/>
      <c r="I94" s="17" t="s">
        <v>769</v>
      </c>
      <c r="J94" s="16"/>
      <c r="K94" s="16"/>
      <c r="L94" s="17" t="s">
        <v>769</v>
      </c>
      <c r="M94" s="17"/>
      <c r="N94" s="16"/>
      <c r="O94" s="18"/>
    </row>
    <row r="95" spans="1:15" s="53" customFormat="1" ht="51" customHeight="1" x14ac:dyDescent="0.2">
      <c r="A95" s="781"/>
      <c r="B95" s="16" t="s">
        <v>114</v>
      </c>
      <c r="C95" s="792"/>
      <c r="D95" s="89">
        <v>3055</v>
      </c>
      <c r="E95" s="167">
        <v>6114</v>
      </c>
      <c r="F95" s="780"/>
      <c r="G95" s="17" t="s">
        <v>769</v>
      </c>
      <c r="H95" s="16"/>
      <c r="I95" s="17" t="s">
        <v>769</v>
      </c>
      <c r="J95" s="16"/>
      <c r="K95" s="16"/>
      <c r="L95" s="17" t="s">
        <v>769</v>
      </c>
      <c r="M95" s="17"/>
      <c r="N95" s="16"/>
      <c r="O95" s="18"/>
    </row>
    <row r="96" spans="1:15" s="53" customFormat="1" ht="51" customHeight="1" x14ac:dyDescent="0.2">
      <c r="A96" s="781" t="s">
        <v>1043</v>
      </c>
      <c r="B96" s="16" t="s">
        <v>115</v>
      </c>
      <c r="C96" s="792" t="s">
        <v>2770</v>
      </c>
      <c r="D96" s="89">
        <v>800</v>
      </c>
      <c r="E96" s="167">
        <v>6112</v>
      </c>
      <c r="F96" s="780">
        <v>40690</v>
      </c>
      <c r="G96" s="17" t="s">
        <v>769</v>
      </c>
      <c r="H96" s="16"/>
      <c r="I96" s="17" t="s">
        <v>769</v>
      </c>
      <c r="J96" s="16"/>
      <c r="K96" s="16"/>
      <c r="L96" s="17" t="s">
        <v>769</v>
      </c>
      <c r="M96" s="17"/>
      <c r="N96" s="16"/>
      <c r="O96" s="18"/>
    </row>
    <row r="97" spans="1:15" s="53" customFormat="1" ht="51" customHeight="1" x14ac:dyDescent="0.2">
      <c r="A97" s="781"/>
      <c r="B97" s="16" t="s">
        <v>116</v>
      </c>
      <c r="C97" s="792"/>
      <c r="D97" s="89">
        <v>796.65</v>
      </c>
      <c r="E97" s="167">
        <v>6111</v>
      </c>
      <c r="F97" s="780"/>
      <c r="G97" s="17" t="s">
        <v>769</v>
      </c>
      <c r="H97" s="16"/>
      <c r="I97" s="17" t="s">
        <v>769</v>
      </c>
      <c r="J97" s="16"/>
      <c r="K97" s="16"/>
      <c r="L97" s="17"/>
      <c r="M97" s="17" t="s">
        <v>769</v>
      </c>
      <c r="N97" s="16"/>
      <c r="O97" s="18"/>
    </row>
    <row r="98" spans="1:15" s="53" customFormat="1" ht="51" customHeight="1" x14ac:dyDescent="0.2">
      <c r="A98" s="781"/>
      <c r="B98" s="16" t="s">
        <v>117</v>
      </c>
      <c r="C98" s="792"/>
      <c r="D98" s="89">
        <v>4600</v>
      </c>
      <c r="E98" s="167">
        <v>6110</v>
      </c>
      <c r="F98" s="780"/>
      <c r="G98" s="17" t="s">
        <v>769</v>
      </c>
      <c r="H98" s="16"/>
      <c r="I98" s="17" t="s">
        <v>769</v>
      </c>
      <c r="J98" s="16"/>
      <c r="K98" s="16"/>
      <c r="L98" s="17"/>
      <c r="M98" s="17" t="s">
        <v>769</v>
      </c>
      <c r="N98" s="16"/>
      <c r="O98" s="18"/>
    </row>
    <row r="99" spans="1:15" s="53" customFormat="1" ht="51" customHeight="1" x14ac:dyDescent="0.2">
      <c r="A99" s="171" t="s">
        <v>1044</v>
      </c>
      <c r="B99" s="16" t="s">
        <v>118</v>
      </c>
      <c r="C99" s="172" t="s">
        <v>2771</v>
      </c>
      <c r="D99" s="89">
        <v>2373</v>
      </c>
      <c r="E99" s="167" t="s">
        <v>206</v>
      </c>
      <c r="F99" s="170">
        <v>40724</v>
      </c>
      <c r="G99" s="17" t="s">
        <v>769</v>
      </c>
      <c r="H99" s="16"/>
      <c r="I99" s="17" t="s">
        <v>769</v>
      </c>
      <c r="J99" s="16"/>
      <c r="K99" s="16"/>
      <c r="L99" s="17"/>
      <c r="M99" s="17" t="s">
        <v>769</v>
      </c>
      <c r="N99" s="16"/>
      <c r="O99" s="18"/>
    </row>
    <row r="100" spans="1:15" s="53" customFormat="1" ht="51" customHeight="1" x14ac:dyDescent="0.2">
      <c r="A100" s="171" t="s">
        <v>1045</v>
      </c>
      <c r="B100" s="16" t="s">
        <v>119</v>
      </c>
      <c r="C100" s="172" t="s">
        <v>2772</v>
      </c>
      <c r="D100" s="89">
        <v>560</v>
      </c>
      <c r="E100" s="167">
        <v>6106</v>
      </c>
      <c r="F100" s="170">
        <v>40682</v>
      </c>
      <c r="G100" s="17" t="s">
        <v>769</v>
      </c>
      <c r="H100" s="16"/>
      <c r="I100" s="17" t="s">
        <v>769</v>
      </c>
      <c r="J100" s="16"/>
      <c r="K100" s="16"/>
      <c r="L100" s="17"/>
      <c r="M100" s="17" t="s">
        <v>769</v>
      </c>
      <c r="N100" s="16"/>
      <c r="O100" s="18"/>
    </row>
    <row r="101" spans="1:15" s="53" customFormat="1" ht="51" customHeight="1" x14ac:dyDescent="0.2">
      <c r="A101" s="171" t="s">
        <v>1046</v>
      </c>
      <c r="B101" s="16" t="s">
        <v>120</v>
      </c>
      <c r="C101" s="172" t="s">
        <v>2773</v>
      </c>
      <c r="D101" s="89">
        <v>500</v>
      </c>
      <c r="E101" s="167">
        <v>6092</v>
      </c>
      <c r="F101" s="170">
        <v>40668</v>
      </c>
      <c r="G101" s="17" t="s">
        <v>769</v>
      </c>
      <c r="H101" s="16"/>
      <c r="I101" s="17" t="s">
        <v>769</v>
      </c>
      <c r="J101" s="16"/>
      <c r="K101" s="16"/>
      <c r="L101" s="17" t="s">
        <v>769</v>
      </c>
      <c r="M101" s="17"/>
      <c r="N101" s="16"/>
      <c r="O101" s="18"/>
    </row>
    <row r="102" spans="1:15" s="53" customFormat="1" ht="51" customHeight="1" x14ac:dyDescent="0.2">
      <c r="A102" s="781" t="s">
        <v>1047</v>
      </c>
      <c r="B102" s="16" t="s">
        <v>67</v>
      </c>
      <c r="C102" s="792" t="s">
        <v>2774</v>
      </c>
      <c r="D102" s="89">
        <v>381.38</v>
      </c>
      <c r="E102" s="167">
        <v>6086</v>
      </c>
      <c r="F102" s="780">
        <v>40665</v>
      </c>
      <c r="G102" s="17" t="s">
        <v>769</v>
      </c>
      <c r="H102" s="16"/>
      <c r="I102" s="17" t="s">
        <v>769</v>
      </c>
      <c r="J102" s="16"/>
      <c r="K102" s="16"/>
      <c r="L102" s="17" t="s">
        <v>769</v>
      </c>
      <c r="M102" s="17"/>
      <c r="N102" s="16"/>
      <c r="O102" s="18"/>
    </row>
    <row r="103" spans="1:15" s="53" customFormat="1" ht="51" customHeight="1" x14ac:dyDescent="0.2">
      <c r="A103" s="781"/>
      <c r="B103" s="16" t="s">
        <v>83</v>
      </c>
      <c r="C103" s="792"/>
      <c r="D103" s="89">
        <v>381.38</v>
      </c>
      <c r="E103" s="167">
        <v>6087</v>
      </c>
      <c r="F103" s="780"/>
      <c r="G103" s="17" t="s">
        <v>769</v>
      </c>
      <c r="H103" s="16"/>
      <c r="I103" s="17" t="s">
        <v>769</v>
      </c>
      <c r="J103" s="16"/>
      <c r="K103" s="16"/>
      <c r="L103" s="17" t="s">
        <v>769</v>
      </c>
      <c r="M103" s="17"/>
      <c r="N103" s="16"/>
      <c r="O103" s="18"/>
    </row>
    <row r="104" spans="1:15" s="53" customFormat="1" ht="51" customHeight="1" x14ac:dyDescent="0.2">
      <c r="A104" s="781" t="s">
        <v>1048</v>
      </c>
      <c r="B104" s="16" t="s">
        <v>121</v>
      </c>
      <c r="C104" s="792" t="s">
        <v>2775</v>
      </c>
      <c r="D104" s="89">
        <v>2745.5</v>
      </c>
      <c r="E104" s="167">
        <v>6132</v>
      </c>
      <c r="F104" s="780">
        <v>40714</v>
      </c>
      <c r="G104" s="17" t="s">
        <v>769</v>
      </c>
      <c r="H104" s="16"/>
      <c r="I104" s="17" t="s">
        <v>769</v>
      </c>
      <c r="J104" s="16"/>
      <c r="K104" s="16"/>
      <c r="L104" s="17" t="s">
        <v>769</v>
      </c>
      <c r="M104" s="17"/>
      <c r="N104" s="16"/>
      <c r="O104" s="18"/>
    </row>
    <row r="105" spans="1:15" s="53" customFormat="1" ht="51" customHeight="1" x14ac:dyDescent="0.2">
      <c r="A105" s="781"/>
      <c r="B105" s="16" t="s">
        <v>122</v>
      </c>
      <c r="C105" s="792"/>
      <c r="D105" s="89">
        <v>188</v>
      </c>
      <c r="E105" s="167">
        <v>6133</v>
      </c>
      <c r="F105" s="780"/>
      <c r="G105" s="17" t="s">
        <v>769</v>
      </c>
      <c r="H105" s="16"/>
      <c r="I105" s="17" t="s">
        <v>769</v>
      </c>
      <c r="J105" s="16"/>
      <c r="K105" s="16"/>
      <c r="L105" s="17" t="s">
        <v>769</v>
      </c>
      <c r="M105" s="17"/>
      <c r="N105" s="16"/>
      <c r="O105" s="18"/>
    </row>
    <row r="106" spans="1:15" s="53" customFormat="1" ht="51" customHeight="1" x14ac:dyDescent="0.2">
      <c r="A106" s="171" t="s">
        <v>1049</v>
      </c>
      <c r="B106" s="16" t="s">
        <v>101</v>
      </c>
      <c r="C106" s="172" t="s">
        <v>2776</v>
      </c>
      <c r="D106" s="89">
        <v>5029.63</v>
      </c>
      <c r="E106" s="167">
        <v>6121</v>
      </c>
      <c r="F106" s="170">
        <v>40696</v>
      </c>
      <c r="G106" s="17" t="s">
        <v>769</v>
      </c>
      <c r="H106" s="16"/>
      <c r="I106" s="17" t="s">
        <v>769</v>
      </c>
      <c r="J106" s="16"/>
      <c r="K106" s="16"/>
      <c r="L106" s="17"/>
      <c r="M106" s="17" t="s">
        <v>769</v>
      </c>
      <c r="N106" s="16"/>
      <c r="O106" s="18"/>
    </row>
    <row r="107" spans="1:15" s="53" customFormat="1" ht="51" customHeight="1" x14ac:dyDescent="0.2">
      <c r="A107" s="171" t="s">
        <v>1050</v>
      </c>
      <c r="B107" s="16" t="s">
        <v>123</v>
      </c>
      <c r="C107" s="172" t="s">
        <v>2777</v>
      </c>
      <c r="D107" s="89">
        <v>2570</v>
      </c>
      <c r="E107" s="167">
        <v>6187</v>
      </c>
      <c r="F107" s="170">
        <v>40763</v>
      </c>
      <c r="G107" s="17" t="s">
        <v>769</v>
      </c>
      <c r="H107" s="16"/>
      <c r="I107" s="17" t="s">
        <v>769</v>
      </c>
      <c r="J107" s="16"/>
      <c r="K107" s="16"/>
      <c r="L107" s="17" t="s">
        <v>769</v>
      </c>
      <c r="M107" s="17"/>
      <c r="N107" s="16"/>
      <c r="O107" s="18"/>
    </row>
    <row r="108" spans="1:15" s="53" customFormat="1" ht="51" customHeight="1" x14ac:dyDescent="0.2">
      <c r="A108" s="171" t="s">
        <v>1051</v>
      </c>
      <c r="B108" s="16" t="s">
        <v>124</v>
      </c>
      <c r="C108" s="172" t="s">
        <v>2778</v>
      </c>
      <c r="D108" s="89">
        <v>715.8</v>
      </c>
      <c r="E108" s="167">
        <v>6120</v>
      </c>
      <c r="F108" s="170">
        <v>40695</v>
      </c>
      <c r="G108" s="17" t="s">
        <v>769</v>
      </c>
      <c r="H108" s="16"/>
      <c r="I108" s="17" t="s">
        <v>769</v>
      </c>
      <c r="J108" s="16"/>
      <c r="K108" s="16"/>
      <c r="L108" s="17" t="s">
        <v>769</v>
      </c>
      <c r="M108" s="17"/>
      <c r="N108" s="16"/>
      <c r="O108" s="18"/>
    </row>
    <row r="109" spans="1:15" s="53" customFormat="1" ht="51" customHeight="1" x14ac:dyDescent="0.2">
      <c r="A109" s="781" t="s">
        <v>1052</v>
      </c>
      <c r="B109" s="16" t="s">
        <v>68</v>
      </c>
      <c r="C109" s="792" t="s">
        <v>2541</v>
      </c>
      <c r="D109" s="89">
        <v>165</v>
      </c>
      <c r="E109" s="167">
        <v>6096</v>
      </c>
      <c r="F109" s="780">
        <v>40676</v>
      </c>
      <c r="G109" s="17" t="s">
        <v>769</v>
      </c>
      <c r="H109" s="16"/>
      <c r="I109" s="17" t="s">
        <v>769</v>
      </c>
      <c r="J109" s="16"/>
      <c r="K109" s="16"/>
      <c r="L109" s="17" t="s">
        <v>769</v>
      </c>
      <c r="M109" s="17"/>
      <c r="N109" s="16"/>
      <c r="O109" s="18"/>
    </row>
    <row r="110" spans="1:15" s="53" customFormat="1" ht="51" customHeight="1" x14ac:dyDescent="0.2">
      <c r="A110" s="781"/>
      <c r="B110" s="16" t="s">
        <v>83</v>
      </c>
      <c r="C110" s="792"/>
      <c r="D110" s="89">
        <v>233.06</v>
      </c>
      <c r="E110" s="167">
        <v>6095</v>
      </c>
      <c r="F110" s="780"/>
      <c r="G110" s="17" t="s">
        <v>769</v>
      </c>
      <c r="H110" s="16"/>
      <c r="I110" s="17" t="s">
        <v>769</v>
      </c>
      <c r="J110" s="16"/>
      <c r="K110" s="16"/>
      <c r="L110" s="17"/>
      <c r="M110" s="17" t="s">
        <v>769</v>
      </c>
      <c r="N110" s="16"/>
      <c r="O110" s="18"/>
    </row>
    <row r="111" spans="1:15" s="53" customFormat="1" ht="51" customHeight="1" x14ac:dyDescent="0.2">
      <c r="A111" s="781"/>
      <c r="B111" s="16" t="s">
        <v>67</v>
      </c>
      <c r="C111" s="792"/>
      <c r="D111" s="89">
        <v>233.06</v>
      </c>
      <c r="E111" s="167">
        <v>6094</v>
      </c>
      <c r="F111" s="780"/>
      <c r="G111" s="17" t="s">
        <v>769</v>
      </c>
      <c r="H111" s="16"/>
      <c r="I111" s="17" t="s">
        <v>769</v>
      </c>
      <c r="J111" s="16"/>
      <c r="K111" s="16"/>
      <c r="L111" s="17"/>
      <c r="M111" s="17" t="s">
        <v>769</v>
      </c>
      <c r="N111" s="16"/>
      <c r="O111" s="18"/>
    </row>
    <row r="112" spans="1:15" s="53" customFormat="1" ht="51" customHeight="1" x14ac:dyDescent="0.2">
      <c r="A112" s="171" t="s">
        <v>1053</v>
      </c>
      <c r="B112" s="16" t="s">
        <v>125</v>
      </c>
      <c r="C112" s="172" t="s">
        <v>2779</v>
      </c>
      <c r="D112" s="89">
        <v>1650</v>
      </c>
      <c r="E112" s="167">
        <v>6118</v>
      </c>
      <c r="F112" s="170">
        <v>40693</v>
      </c>
      <c r="G112" s="17" t="s">
        <v>769</v>
      </c>
      <c r="H112" s="16"/>
      <c r="I112" s="17" t="s">
        <v>769</v>
      </c>
      <c r="J112" s="16"/>
      <c r="K112" s="16"/>
      <c r="L112" s="17"/>
      <c r="M112" s="17" t="s">
        <v>769</v>
      </c>
      <c r="N112" s="16"/>
      <c r="O112" s="18"/>
    </row>
    <row r="113" spans="1:15" s="53" customFormat="1" ht="51" customHeight="1" x14ac:dyDescent="0.2">
      <c r="A113" s="171" t="s">
        <v>1054</v>
      </c>
      <c r="B113" s="16" t="s">
        <v>126</v>
      </c>
      <c r="C113" s="172" t="s">
        <v>2780</v>
      </c>
      <c r="D113" s="89">
        <v>1600</v>
      </c>
      <c r="E113" s="167">
        <v>6135</v>
      </c>
      <c r="F113" s="170">
        <v>40715</v>
      </c>
      <c r="G113" s="17"/>
      <c r="H113" s="17" t="s">
        <v>769</v>
      </c>
      <c r="I113" s="17" t="s">
        <v>769</v>
      </c>
      <c r="J113" s="16"/>
      <c r="K113" s="16"/>
      <c r="L113" s="17"/>
      <c r="M113" s="17" t="s">
        <v>769</v>
      </c>
      <c r="N113" s="16"/>
      <c r="O113" s="18" t="s">
        <v>2519</v>
      </c>
    </row>
    <row r="114" spans="1:15" s="53" customFormat="1" ht="51" customHeight="1" x14ac:dyDescent="0.2">
      <c r="A114" s="171" t="s">
        <v>1055</v>
      </c>
      <c r="B114" s="16" t="s">
        <v>101</v>
      </c>
      <c r="C114" s="172" t="s">
        <v>2781</v>
      </c>
      <c r="D114" s="89">
        <v>3955</v>
      </c>
      <c r="E114" s="167">
        <v>6134</v>
      </c>
      <c r="F114" s="170">
        <v>40715</v>
      </c>
      <c r="G114" s="17" t="s">
        <v>769</v>
      </c>
      <c r="H114" s="16"/>
      <c r="I114" s="17" t="s">
        <v>769</v>
      </c>
      <c r="J114" s="16"/>
      <c r="K114" s="16"/>
      <c r="L114" s="17" t="s">
        <v>769</v>
      </c>
      <c r="M114" s="17"/>
      <c r="N114" s="16"/>
      <c r="O114" s="18"/>
    </row>
    <row r="115" spans="1:15" s="53" customFormat="1" ht="51" customHeight="1" x14ac:dyDescent="0.2">
      <c r="A115" s="781" t="s">
        <v>1056</v>
      </c>
      <c r="B115" s="16" t="s">
        <v>127</v>
      </c>
      <c r="C115" s="792" t="s">
        <v>1604</v>
      </c>
      <c r="D115" s="89">
        <v>3185.5</v>
      </c>
      <c r="E115" s="77" t="s">
        <v>207</v>
      </c>
      <c r="F115" s="170">
        <v>40744</v>
      </c>
      <c r="G115" s="17" t="s">
        <v>769</v>
      </c>
      <c r="H115" s="16"/>
      <c r="I115" s="17" t="s">
        <v>769</v>
      </c>
      <c r="J115" s="16"/>
      <c r="K115" s="16"/>
      <c r="L115" s="17" t="s">
        <v>769</v>
      </c>
      <c r="M115" s="17"/>
      <c r="N115" s="16"/>
      <c r="O115" s="18"/>
    </row>
    <row r="116" spans="1:15" s="53" customFormat="1" ht="51" customHeight="1" x14ac:dyDescent="0.2">
      <c r="A116" s="781"/>
      <c r="B116" s="16" t="s">
        <v>128</v>
      </c>
      <c r="C116" s="792"/>
      <c r="D116" s="89">
        <v>2800.6</v>
      </c>
      <c r="E116" s="77" t="s">
        <v>208</v>
      </c>
      <c r="F116" s="170">
        <v>40744</v>
      </c>
      <c r="G116" s="17" t="s">
        <v>769</v>
      </c>
      <c r="H116" s="16"/>
      <c r="I116" s="17" t="s">
        <v>769</v>
      </c>
      <c r="J116" s="16"/>
      <c r="K116" s="16"/>
      <c r="L116" s="17"/>
      <c r="M116" s="17" t="s">
        <v>769</v>
      </c>
      <c r="N116" s="16"/>
      <c r="O116" s="18"/>
    </row>
    <row r="117" spans="1:15" s="53" customFormat="1" ht="51" customHeight="1" x14ac:dyDescent="0.2">
      <c r="A117" s="171" t="s">
        <v>1057</v>
      </c>
      <c r="B117" s="16" t="s">
        <v>129</v>
      </c>
      <c r="C117" s="172" t="s">
        <v>1914</v>
      </c>
      <c r="D117" s="89">
        <v>8700</v>
      </c>
      <c r="E117" s="167">
        <v>6155</v>
      </c>
      <c r="F117" s="170">
        <v>40742</v>
      </c>
      <c r="G117" s="17" t="s">
        <v>769</v>
      </c>
      <c r="H117" s="16"/>
      <c r="I117" s="17" t="s">
        <v>769</v>
      </c>
      <c r="J117" s="16"/>
      <c r="K117" s="16"/>
      <c r="L117" s="17"/>
      <c r="M117" s="17" t="s">
        <v>769</v>
      </c>
      <c r="N117" s="16"/>
      <c r="O117" s="18"/>
    </row>
    <row r="118" spans="1:15" s="53" customFormat="1" ht="51" customHeight="1" x14ac:dyDescent="0.2">
      <c r="A118" s="781" t="s">
        <v>1058</v>
      </c>
      <c r="B118" s="16" t="s">
        <v>83</v>
      </c>
      <c r="C118" s="792" t="s">
        <v>2782</v>
      </c>
      <c r="D118" s="89">
        <v>254.25</v>
      </c>
      <c r="E118" s="167">
        <v>6116</v>
      </c>
      <c r="F118" s="780">
        <v>40690</v>
      </c>
      <c r="G118" s="17" t="s">
        <v>769</v>
      </c>
      <c r="H118" s="16"/>
      <c r="I118" s="17" t="s">
        <v>769</v>
      </c>
      <c r="J118" s="16"/>
      <c r="K118" s="16"/>
      <c r="L118" s="17"/>
      <c r="M118" s="17" t="s">
        <v>769</v>
      </c>
      <c r="N118" s="16"/>
      <c r="O118" s="18"/>
    </row>
    <row r="119" spans="1:15" s="53" customFormat="1" ht="51" customHeight="1" x14ac:dyDescent="0.2">
      <c r="A119" s="781"/>
      <c r="B119" s="16" t="s">
        <v>67</v>
      </c>
      <c r="C119" s="792"/>
      <c r="D119" s="89">
        <v>254.25</v>
      </c>
      <c r="E119" s="167">
        <v>6117</v>
      </c>
      <c r="F119" s="780"/>
      <c r="G119" s="17" t="s">
        <v>769</v>
      </c>
      <c r="H119" s="16"/>
      <c r="I119" s="17" t="s">
        <v>769</v>
      </c>
      <c r="J119" s="16"/>
      <c r="K119" s="16"/>
      <c r="L119" s="17" t="s">
        <v>769</v>
      </c>
      <c r="M119" s="17"/>
      <c r="N119" s="16"/>
      <c r="O119" s="18"/>
    </row>
    <row r="120" spans="1:15" s="53" customFormat="1" ht="51" customHeight="1" x14ac:dyDescent="0.2">
      <c r="A120" s="171" t="s">
        <v>1059</v>
      </c>
      <c r="B120" s="16" t="s">
        <v>94</v>
      </c>
      <c r="C120" s="172" t="s">
        <v>2783</v>
      </c>
      <c r="D120" s="89">
        <v>500</v>
      </c>
      <c r="E120" s="167">
        <v>6123</v>
      </c>
      <c r="F120" s="170">
        <v>40700</v>
      </c>
      <c r="G120" s="17" t="s">
        <v>769</v>
      </c>
      <c r="H120" s="16"/>
      <c r="I120" s="17" t="s">
        <v>769</v>
      </c>
      <c r="J120" s="16"/>
      <c r="K120" s="16"/>
      <c r="L120" s="17" t="s">
        <v>769</v>
      </c>
      <c r="M120" s="17"/>
      <c r="N120" s="16"/>
      <c r="O120" s="18"/>
    </row>
    <row r="121" spans="1:15" s="53" customFormat="1" ht="93" customHeight="1" x14ac:dyDescent="0.2">
      <c r="A121" s="171" t="s">
        <v>1060</v>
      </c>
      <c r="B121" s="16" t="s">
        <v>130</v>
      </c>
      <c r="C121" s="172" t="s">
        <v>1605</v>
      </c>
      <c r="D121" s="89">
        <v>1108.53</v>
      </c>
      <c r="E121" s="167" t="s">
        <v>209</v>
      </c>
      <c r="F121" s="170">
        <v>40738</v>
      </c>
      <c r="G121" s="17" t="s">
        <v>769</v>
      </c>
      <c r="H121" s="16"/>
      <c r="I121" s="17" t="s">
        <v>769</v>
      </c>
      <c r="J121" s="16"/>
      <c r="K121" s="16"/>
      <c r="L121" s="17" t="s">
        <v>769</v>
      </c>
      <c r="M121" s="17"/>
      <c r="N121" s="16"/>
      <c r="O121" s="18"/>
    </row>
    <row r="122" spans="1:15" s="53" customFormat="1" ht="93" customHeight="1" x14ac:dyDescent="0.2">
      <c r="A122" s="171" t="s">
        <v>1061</v>
      </c>
      <c r="B122" s="16" t="s">
        <v>83</v>
      </c>
      <c r="C122" s="172" t="s">
        <v>2784</v>
      </c>
      <c r="D122" s="89">
        <v>1233.96</v>
      </c>
      <c r="E122" s="167">
        <v>6122</v>
      </c>
      <c r="F122" s="170">
        <v>40697</v>
      </c>
      <c r="G122" s="17" t="s">
        <v>769</v>
      </c>
      <c r="H122" s="16"/>
      <c r="I122" s="17" t="s">
        <v>769</v>
      </c>
      <c r="J122" s="16"/>
      <c r="K122" s="16"/>
      <c r="L122" s="17" t="s">
        <v>769</v>
      </c>
      <c r="M122" s="17"/>
      <c r="N122" s="16"/>
      <c r="O122" s="18"/>
    </row>
    <row r="123" spans="1:15" s="53" customFormat="1" ht="51" customHeight="1" x14ac:dyDescent="0.2">
      <c r="A123" s="781" t="s">
        <v>1062</v>
      </c>
      <c r="B123" s="16" t="s">
        <v>131</v>
      </c>
      <c r="C123" s="792" t="s">
        <v>2785</v>
      </c>
      <c r="D123" s="89">
        <v>2670</v>
      </c>
      <c r="E123" s="167">
        <v>6152</v>
      </c>
      <c r="F123" s="780">
        <v>40739</v>
      </c>
      <c r="G123" s="17" t="s">
        <v>769</v>
      </c>
      <c r="H123" s="16"/>
      <c r="I123" s="17" t="s">
        <v>769</v>
      </c>
      <c r="J123" s="16"/>
      <c r="K123" s="16"/>
      <c r="L123" s="17" t="s">
        <v>769</v>
      </c>
      <c r="M123" s="17"/>
      <c r="N123" s="16"/>
      <c r="O123" s="18"/>
    </row>
    <row r="124" spans="1:15" s="53" customFormat="1" ht="51" customHeight="1" x14ac:dyDescent="0.2">
      <c r="A124" s="781"/>
      <c r="B124" s="16" t="s">
        <v>132</v>
      </c>
      <c r="C124" s="792"/>
      <c r="D124" s="89">
        <v>1400</v>
      </c>
      <c r="E124" s="167">
        <v>6153</v>
      </c>
      <c r="F124" s="780"/>
      <c r="G124" s="17" t="s">
        <v>769</v>
      </c>
      <c r="H124" s="16"/>
      <c r="I124" s="17" t="s">
        <v>769</v>
      </c>
      <c r="J124" s="16"/>
      <c r="K124" s="16"/>
      <c r="L124" s="17" t="s">
        <v>769</v>
      </c>
      <c r="M124" s="17"/>
      <c r="N124" s="16"/>
      <c r="O124" s="18"/>
    </row>
    <row r="125" spans="1:15" s="53" customFormat="1" ht="51" customHeight="1" x14ac:dyDescent="0.2">
      <c r="A125" s="781"/>
      <c r="B125" s="16" t="s">
        <v>133</v>
      </c>
      <c r="C125" s="792"/>
      <c r="D125" s="89">
        <v>1482</v>
      </c>
      <c r="E125" s="167">
        <v>6154</v>
      </c>
      <c r="F125" s="780"/>
      <c r="G125" s="17" t="s">
        <v>769</v>
      </c>
      <c r="H125" s="16"/>
      <c r="I125" s="17" t="s">
        <v>769</v>
      </c>
      <c r="J125" s="16"/>
      <c r="K125" s="16"/>
      <c r="L125" s="17" t="s">
        <v>769</v>
      </c>
      <c r="M125" s="17"/>
      <c r="N125" s="16"/>
      <c r="O125" s="18"/>
    </row>
    <row r="126" spans="1:15" s="53" customFormat="1" ht="51" customHeight="1" x14ac:dyDescent="0.2">
      <c r="A126" s="781"/>
      <c r="B126" s="16" t="s">
        <v>134</v>
      </c>
      <c r="C126" s="792"/>
      <c r="D126" s="89">
        <v>140</v>
      </c>
      <c r="E126" s="167">
        <v>6151</v>
      </c>
      <c r="F126" s="780"/>
      <c r="G126" s="17" t="s">
        <v>769</v>
      </c>
      <c r="H126" s="16"/>
      <c r="I126" s="17" t="s">
        <v>769</v>
      </c>
      <c r="J126" s="16"/>
      <c r="K126" s="16"/>
      <c r="L126" s="17" t="s">
        <v>769</v>
      </c>
      <c r="M126" s="17"/>
      <c r="N126" s="16"/>
      <c r="O126" s="18"/>
    </row>
    <row r="127" spans="1:15" s="53" customFormat="1" ht="33" customHeight="1" x14ac:dyDescent="0.2">
      <c r="A127" s="781" t="s">
        <v>1063</v>
      </c>
      <c r="B127" s="16" t="s">
        <v>135</v>
      </c>
      <c r="C127" s="792" t="s">
        <v>2786</v>
      </c>
      <c r="D127" s="89">
        <v>3601.51</v>
      </c>
      <c r="E127" s="167">
        <v>6143</v>
      </c>
      <c r="F127" s="780">
        <v>40722</v>
      </c>
      <c r="G127" s="17" t="s">
        <v>769</v>
      </c>
      <c r="H127" s="16"/>
      <c r="I127" s="17" t="s">
        <v>769</v>
      </c>
      <c r="J127" s="16"/>
      <c r="K127" s="16"/>
      <c r="L127" s="17" t="s">
        <v>769</v>
      </c>
      <c r="M127" s="17"/>
      <c r="N127" s="16"/>
      <c r="O127" s="18"/>
    </row>
    <row r="128" spans="1:15" s="53" customFormat="1" ht="33" customHeight="1" x14ac:dyDescent="0.2">
      <c r="A128" s="781"/>
      <c r="B128" s="16" t="s">
        <v>75</v>
      </c>
      <c r="C128" s="792"/>
      <c r="D128" s="89">
        <v>5655.61</v>
      </c>
      <c r="E128" s="167">
        <v>6139</v>
      </c>
      <c r="F128" s="780"/>
      <c r="G128" s="17" t="s">
        <v>769</v>
      </c>
      <c r="H128" s="16"/>
      <c r="I128" s="17" t="s">
        <v>769</v>
      </c>
      <c r="J128" s="16"/>
      <c r="K128" s="16"/>
      <c r="L128" s="17" t="s">
        <v>769</v>
      </c>
      <c r="M128" s="17"/>
      <c r="N128" s="16"/>
      <c r="O128" s="18"/>
    </row>
    <row r="129" spans="1:15" s="53" customFormat="1" ht="33" customHeight="1" x14ac:dyDescent="0.2">
      <c r="A129" s="781"/>
      <c r="B129" s="16" t="s">
        <v>136</v>
      </c>
      <c r="C129" s="792"/>
      <c r="D129" s="89">
        <v>54.45</v>
      </c>
      <c r="E129" s="167">
        <v>6141</v>
      </c>
      <c r="F129" s="780"/>
      <c r="G129" s="17" t="s">
        <v>769</v>
      </c>
      <c r="H129" s="16"/>
      <c r="I129" s="17" t="s">
        <v>769</v>
      </c>
      <c r="J129" s="16"/>
      <c r="K129" s="16"/>
      <c r="L129" s="17" t="s">
        <v>769</v>
      </c>
      <c r="M129" s="17"/>
      <c r="N129" s="16"/>
      <c r="O129" s="18"/>
    </row>
    <row r="130" spans="1:15" s="53" customFormat="1" ht="33" customHeight="1" x14ac:dyDescent="0.2">
      <c r="A130" s="781"/>
      <c r="B130" s="16" t="s">
        <v>54</v>
      </c>
      <c r="C130" s="792"/>
      <c r="D130" s="89">
        <v>246</v>
      </c>
      <c r="E130" s="167">
        <v>6140</v>
      </c>
      <c r="F130" s="780"/>
      <c r="G130" s="17" t="s">
        <v>769</v>
      </c>
      <c r="H130" s="16"/>
      <c r="I130" s="17" t="s">
        <v>769</v>
      </c>
      <c r="J130" s="16"/>
      <c r="K130" s="16"/>
      <c r="L130" s="17"/>
      <c r="M130" s="17" t="s">
        <v>769</v>
      </c>
      <c r="N130" s="16"/>
      <c r="O130" s="18"/>
    </row>
    <row r="131" spans="1:15" s="53" customFormat="1" ht="33" customHeight="1" x14ac:dyDescent="0.2">
      <c r="A131" s="781"/>
      <c r="B131" s="16" t="s">
        <v>137</v>
      </c>
      <c r="C131" s="792"/>
      <c r="D131" s="89">
        <v>4230.72</v>
      </c>
      <c r="E131" s="167">
        <v>6142</v>
      </c>
      <c r="F131" s="780"/>
      <c r="G131" s="17" t="s">
        <v>769</v>
      </c>
      <c r="H131" s="16"/>
      <c r="I131" s="17" t="s">
        <v>769</v>
      </c>
      <c r="J131" s="16"/>
      <c r="K131" s="16"/>
      <c r="L131" s="17"/>
      <c r="M131" s="17" t="s">
        <v>769</v>
      </c>
      <c r="N131" s="16"/>
      <c r="O131" s="18"/>
    </row>
    <row r="132" spans="1:15" s="53" customFormat="1" ht="51" customHeight="1" x14ac:dyDescent="0.2">
      <c r="A132" s="171" t="s">
        <v>1064</v>
      </c>
      <c r="B132" s="16" t="s">
        <v>97</v>
      </c>
      <c r="C132" s="172" t="s">
        <v>2787</v>
      </c>
      <c r="D132" s="89">
        <v>1469.88</v>
      </c>
      <c r="E132" s="167">
        <v>6129</v>
      </c>
      <c r="F132" s="170">
        <v>40710</v>
      </c>
      <c r="G132" s="17" t="s">
        <v>769</v>
      </c>
      <c r="H132" s="16"/>
      <c r="I132" s="17" t="s">
        <v>769</v>
      </c>
      <c r="J132" s="16"/>
      <c r="K132" s="16"/>
      <c r="L132" s="17"/>
      <c r="M132" s="17" t="s">
        <v>769</v>
      </c>
      <c r="N132" s="16"/>
      <c r="O132" s="18"/>
    </row>
    <row r="133" spans="1:15" s="53" customFormat="1" ht="51" customHeight="1" x14ac:dyDescent="0.2">
      <c r="A133" s="781" t="s">
        <v>1065</v>
      </c>
      <c r="B133" s="16" t="s">
        <v>83</v>
      </c>
      <c r="C133" s="792" t="s">
        <v>2788</v>
      </c>
      <c r="D133" s="89">
        <v>162.72</v>
      </c>
      <c r="E133" s="167">
        <v>6125</v>
      </c>
      <c r="F133" s="780">
        <v>40703</v>
      </c>
      <c r="G133" s="17" t="s">
        <v>769</v>
      </c>
      <c r="H133" s="16"/>
      <c r="I133" s="17" t="s">
        <v>769</v>
      </c>
      <c r="J133" s="16"/>
      <c r="K133" s="16"/>
      <c r="L133" s="17"/>
      <c r="M133" s="17" t="s">
        <v>769</v>
      </c>
      <c r="N133" s="16"/>
      <c r="O133" s="18"/>
    </row>
    <row r="134" spans="1:15" s="53" customFormat="1" ht="51" customHeight="1" x14ac:dyDescent="0.2">
      <c r="A134" s="781"/>
      <c r="B134" s="16" t="s">
        <v>67</v>
      </c>
      <c r="C134" s="792"/>
      <c r="D134" s="89">
        <v>162.72</v>
      </c>
      <c r="E134" s="167">
        <v>6124</v>
      </c>
      <c r="F134" s="780"/>
      <c r="G134" s="17" t="s">
        <v>769</v>
      </c>
      <c r="H134" s="16"/>
      <c r="I134" s="17" t="s">
        <v>769</v>
      </c>
      <c r="J134" s="16"/>
      <c r="K134" s="16"/>
      <c r="L134" s="17"/>
      <c r="M134" s="17" t="s">
        <v>769</v>
      </c>
      <c r="N134" s="16"/>
      <c r="O134" s="18"/>
    </row>
    <row r="135" spans="1:15" s="53" customFormat="1" ht="51" customHeight="1" x14ac:dyDescent="0.2">
      <c r="A135" s="171" t="s">
        <v>1066</v>
      </c>
      <c r="B135" s="16" t="s">
        <v>138</v>
      </c>
      <c r="C135" s="172" t="s">
        <v>2810</v>
      </c>
      <c r="D135" s="89">
        <v>587.6</v>
      </c>
      <c r="E135" s="167">
        <v>6136</v>
      </c>
      <c r="F135" s="170">
        <v>40716</v>
      </c>
      <c r="G135" s="17" t="s">
        <v>769</v>
      </c>
      <c r="H135" s="16"/>
      <c r="I135" s="17" t="s">
        <v>769</v>
      </c>
      <c r="J135" s="16"/>
      <c r="K135" s="16"/>
      <c r="L135" s="17" t="s">
        <v>769</v>
      </c>
      <c r="M135" s="17"/>
      <c r="N135" s="16"/>
      <c r="O135" s="18"/>
    </row>
    <row r="136" spans="1:15" s="53" customFormat="1" ht="51" customHeight="1" x14ac:dyDescent="0.2">
      <c r="A136" s="781" t="s">
        <v>1067</v>
      </c>
      <c r="B136" s="16" t="s">
        <v>80</v>
      </c>
      <c r="C136" s="792" t="s">
        <v>2789</v>
      </c>
      <c r="D136" s="89">
        <v>949.2</v>
      </c>
      <c r="E136" s="167">
        <v>6159</v>
      </c>
      <c r="F136" s="170">
        <v>40742</v>
      </c>
      <c r="G136" s="17" t="s">
        <v>769</v>
      </c>
      <c r="H136" s="16"/>
      <c r="I136" s="17" t="s">
        <v>769</v>
      </c>
      <c r="J136" s="16"/>
      <c r="K136" s="16"/>
      <c r="L136" s="17" t="s">
        <v>769</v>
      </c>
      <c r="M136" s="17"/>
      <c r="N136" s="16"/>
      <c r="O136" s="18"/>
    </row>
    <row r="137" spans="1:15" s="53" customFormat="1" ht="51" customHeight="1" x14ac:dyDescent="0.2">
      <c r="A137" s="781"/>
      <c r="B137" s="16" t="s">
        <v>139</v>
      </c>
      <c r="C137" s="792"/>
      <c r="D137" s="89">
        <v>1882</v>
      </c>
      <c r="E137" s="167">
        <v>6157</v>
      </c>
      <c r="F137" s="170">
        <v>40742</v>
      </c>
      <c r="G137" s="17" t="s">
        <v>769</v>
      </c>
      <c r="H137" s="16"/>
      <c r="I137" s="17" t="s">
        <v>769</v>
      </c>
      <c r="J137" s="16"/>
      <c r="K137" s="16"/>
      <c r="L137" s="17" t="s">
        <v>769</v>
      </c>
      <c r="M137" s="17"/>
      <c r="N137" s="16"/>
      <c r="O137" s="18"/>
    </row>
    <row r="138" spans="1:15" s="53" customFormat="1" ht="51" customHeight="1" x14ac:dyDescent="0.2">
      <c r="A138" s="781"/>
      <c r="B138" s="16" t="s">
        <v>140</v>
      </c>
      <c r="C138" s="792"/>
      <c r="D138" s="89">
        <v>401.62</v>
      </c>
      <c r="E138" s="167">
        <v>6158</v>
      </c>
      <c r="F138" s="170">
        <v>40742</v>
      </c>
      <c r="G138" s="17" t="s">
        <v>769</v>
      </c>
      <c r="H138" s="16"/>
      <c r="I138" s="17" t="s">
        <v>769</v>
      </c>
      <c r="J138" s="16"/>
      <c r="K138" s="16"/>
      <c r="L138" s="17" t="s">
        <v>769</v>
      </c>
      <c r="M138" s="17"/>
      <c r="N138" s="16"/>
      <c r="O138" s="18"/>
    </row>
    <row r="139" spans="1:15" s="53" customFormat="1" ht="51" customHeight="1" x14ac:dyDescent="0.2">
      <c r="A139" s="781"/>
      <c r="B139" s="16" t="s">
        <v>141</v>
      </c>
      <c r="C139" s="792"/>
      <c r="D139" s="89">
        <v>7660</v>
      </c>
      <c r="E139" s="167">
        <v>6156</v>
      </c>
      <c r="F139" s="170">
        <v>40742</v>
      </c>
      <c r="G139" s="17" t="s">
        <v>769</v>
      </c>
      <c r="H139" s="16"/>
      <c r="I139" s="17" t="s">
        <v>769</v>
      </c>
      <c r="J139" s="16"/>
      <c r="K139" s="16"/>
      <c r="L139" s="17" t="s">
        <v>769</v>
      </c>
      <c r="M139" s="17"/>
      <c r="N139" s="16"/>
      <c r="O139" s="18"/>
    </row>
    <row r="140" spans="1:15" s="53" customFormat="1" ht="51" customHeight="1" x14ac:dyDescent="0.2">
      <c r="A140" s="781" t="s">
        <v>1068</v>
      </c>
      <c r="B140" s="16" t="s">
        <v>142</v>
      </c>
      <c r="C140" s="792" t="s">
        <v>1915</v>
      </c>
      <c r="D140" s="89">
        <v>5966.6100000000006</v>
      </c>
      <c r="E140" s="167">
        <v>6200</v>
      </c>
      <c r="F140" s="170">
        <v>40771</v>
      </c>
      <c r="G140" s="17" t="s">
        <v>769</v>
      </c>
      <c r="H140" s="16"/>
      <c r="I140" s="17" t="s">
        <v>769</v>
      </c>
      <c r="J140" s="16"/>
      <c r="K140" s="16"/>
      <c r="L140" s="17" t="s">
        <v>769</v>
      </c>
      <c r="M140" s="17"/>
      <c r="N140" s="16"/>
      <c r="O140" s="18"/>
    </row>
    <row r="141" spans="1:15" s="53" customFormat="1" ht="51" customHeight="1" x14ac:dyDescent="0.2">
      <c r="A141" s="781"/>
      <c r="B141" s="16" t="s">
        <v>77</v>
      </c>
      <c r="C141" s="792"/>
      <c r="D141" s="89">
        <v>1905.76</v>
      </c>
      <c r="E141" s="167">
        <v>6199</v>
      </c>
      <c r="F141" s="170">
        <v>40771</v>
      </c>
      <c r="G141" s="17" t="s">
        <v>769</v>
      </c>
      <c r="H141" s="16"/>
      <c r="I141" s="17" t="s">
        <v>769</v>
      </c>
      <c r="J141" s="16"/>
      <c r="K141" s="16"/>
      <c r="L141" s="17"/>
      <c r="M141" s="17" t="s">
        <v>769</v>
      </c>
      <c r="N141" s="16"/>
      <c r="O141" s="18"/>
    </row>
    <row r="142" spans="1:15" s="53" customFormat="1" ht="51" customHeight="1" x14ac:dyDescent="0.2">
      <c r="A142" s="781"/>
      <c r="B142" s="16" t="s">
        <v>9</v>
      </c>
      <c r="C142" s="792"/>
      <c r="D142" s="89">
        <v>7503.41</v>
      </c>
      <c r="E142" s="167">
        <v>6198</v>
      </c>
      <c r="F142" s="170">
        <v>40771</v>
      </c>
      <c r="G142" s="17" t="s">
        <v>769</v>
      </c>
      <c r="H142" s="16"/>
      <c r="I142" s="17" t="s">
        <v>769</v>
      </c>
      <c r="J142" s="16"/>
      <c r="K142" s="16"/>
      <c r="L142" s="17"/>
      <c r="M142" s="17" t="s">
        <v>769</v>
      </c>
      <c r="N142" s="16"/>
      <c r="O142" s="18"/>
    </row>
    <row r="143" spans="1:15" s="53" customFormat="1" ht="51" customHeight="1" x14ac:dyDescent="0.2">
      <c r="A143" s="781"/>
      <c r="B143" s="16" t="s">
        <v>54</v>
      </c>
      <c r="C143" s="792"/>
      <c r="D143" s="89">
        <v>4821.71</v>
      </c>
      <c r="E143" s="167">
        <v>6197</v>
      </c>
      <c r="F143" s="170">
        <v>40771</v>
      </c>
      <c r="G143" s="17" t="s">
        <v>769</v>
      </c>
      <c r="H143" s="16"/>
      <c r="I143" s="17" t="s">
        <v>769</v>
      </c>
      <c r="J143" s="16"/>
      <c r="K143" s="16"/>
      <c r="L143" s="17"/>
      <c r="M143" s="17" t="s">
        <v>769</v>
      </c>
      <c r="N143" s="16"/>
      <c r="O143" s="18"/>
    </row>
    <row r="144" spans="1:15" s="53" customFormat="1" ht="51" customHeight="1" x14ac:dyDescent="0.2">
      <c r="A144" s="781"/>
      <c r="B144" s="16" t="s">
        <v>75</v>
      </c>
      <c r="C144" s="792"/>
      <c r="D144" s="89">
        <v>1218</v>
      </c>
      <c r="E144" s="167">
        <v>6196</v>
      </c>
      <c r="F144" s="170">
        <v>40771</v>
      </c>
      <c r="G144" s="17" t="s">
        <v>769</v>
      </c>
      <c r="H144" s="16"/>
      <c r="I144" s="17" t="s">
        <v>769</v>
      </c>
      <c r="J144" s="16"/>
      <c r="K144" s="16"/>
      <c r="L144" s="17"/>
      <c r="M144" s="17" t="s">
        <v>769</v>
      </c>
      <c r="N144" s="16"/>
      <c r="O144" s="18"/>
    </row>
    <row r="145" spans="1:15" s="53" customFormat="1" ht="51" customHeight="1" x14ac:dyDescent="0.2">
      <c r="A145" s="171" t="s">
        <v>1069</v>
      </c>
      <c r="B145" s="16" t="s">
        <v>138</v>
      </c>
      <c r="C145" s="172" t="s">
        <v>2790</v>
      </c>
      <c r="D145" s="89">
        <v>542.4</v>
      </c>
      <c r="E145" s="167">
        <v>6138</v>
      </c>
      <c r="F145" s="170">
        <v>40721</v>
      </c>
      <c r="G145" s="17" t="s">
        <v>769</v>
      </c>
      <c r="H145" s="16"/>
      <c r="I145" s="17" t="s">
        <v>769</v>
      </c>
      <c r="J145" s="16"/>
      <c r="K145" s="16"/>
      <c r="L145" s="17"/>
      <c r="M145" s="17" t="s">
        <v>769</v>
      </c>
      <c r="N145" s="16"/>
      <c r="O145" s="18"/>
    </row>
    <row r="146" spans="1:15" s="53" customFormat="1" ht="51" customHeight="1" x14ac:dyDescent="0.2">
      <c r="A146" s="171" t="s">
        <v>1070</v>
      </c>
      <c r="B146" s="16" t="s">
        <v>143</v>
      </c>
      <c r="C146" s="172" t="s">
        <v>2791</v>
      </c>
      <c r="D146" s="89">
        <v>225</v>
      </c>
      <c r="E146" s="167">
        <v>6144</v>
      </c>
      <c r="F146" s="170">
        <v>40724</v>
      </c>
      <c r="G146" s="17" t="s">
        <v>769</v>
      </c>
      <c r="H146" s="16"/>
      <c r="I146" s="17" t="s">
        <v>769</v>
      </c>
      <c r="J146" s="16"/>
      <c r="K146" s="16"/>
      <c r="L146" s="17"/>
      <c r="M146" s="17" t="s">
        <v>769</v>
      </c>
      <c r="N146" s="16"/>
      <c r="O146" s="18"/>
    </row>
    <row r="147" spans="1:15" s="53" customFormat="1" ht="51" customHeight="1" x14ac:dyDescent="0.2">
      <c r="A147" s="781" t="s">
        <v>1071</v>
      </c>
      <c r="B147" s="16" t="s">
        <v>2513</v>
      </c>
      <c r="C147" s="792" t="s">
        <v>2792</v>
      </c>
      <c r="D147" s="89">
        <v>1938.82</v>
      </c>
      <c r="E147" s="167">
        <v>6233</v>
      </c>
      <c r="F147" s="780">
        <v>40806</v>
      </c>
      <c r="G147" s="17"/>
      <c r="H147" s="16"/>
      <c r="I147" s="17"/>
      <c r="J147" s="16"/>
      <c r="K147" s="16"/>
      <c r="L147" s="17"/>
      <c r="M147" s="17"/>
      <c r="N147" s="17" t="s">
        <v>769</v>
      </c>
      <c r="O147" s="18" t="s">
        <v>2514</v>
      </c>
    </row>
    <row r="148" spans="1:15" s="53" customFormat="1" ht="51" customHeight="1" x14ac:dyDescent="0.2">
      <c r="A148" s="781"/>
      <c r="B148" s="16" t="s">
        <v>144</v>
      </c>
      <c r="C148" s="792"/>
      <c r="D148" s="89">
        <v>3752</v>
      </c>
      <c r="E148" s="167">
        <v>6232</v>
      </c>
      <c r="F148" s="780"/>
      <c r="G148" s="17" t="s">
        <v>769</v>
      </c>
      <c r="H148" s="16"/>
      <c r="I148" s="17" t="s">
        <v>769</v>
      </c>
      <c r="J148" s="16"/>
      <c r="K148" s="16"/>
      <c r="L148" s="17" t="s">
        <v>769</v>
      </c>
      <c r="M148" s="17"/>
      <c r="N148" s="16"/>
      <c r="O148" s="18"/>
    </row>
    <row r="149" spans="1:15" s="53" customFormat="1" ht="51" customHeight="1" x14ac:dyDescent="0.2">
      <c r="A149" s="781"/>
      <c r="B149" s="16" t="s">
        <v>145</v>
      </c>
      <c r="C149" s="792"/>
      <c r="D149" s="89">
        <v>6401.2</v>
      </c>
      <c r="E149" s="167">
        <v>6231</v>
      </c>
      <c r="F149" s="780"/>
      <c r="G149" s="17" t="s">
        <v>769</v>
      </c>
      <c r="H149" s="16"/>
      <c r="I149" s="17" t="s">
        <v>769</v>
      </c>
      <c r="J149" s="16"/>
      <c r="K149" s="16"/>
      <c r="L149" s="17" t="s">
        <v>769</v>
      </c>
      <c r="M149" s="17"/>
      <c r="N149" s="16"/>
      <c r="O149" s="18"/>
    </row>
    <row r="150" spans="1:15" s="53" customFormat="1" ht="51" customHeight="1" x14ac:dyDescent="0.2">
      <c r="A150" s="781"/>
      <c r="B150" s="16" t="s">
        <v>145</v>
      </c>
      <c r="C150" s="792"/>
      <c r="D150" s="89">
        <v>1703</v>
      </c>
      <c r="E150" s="167">
        <v>6294</v>
      </c>
      <c r="F150" s="170">
        <v>40871</v>
      </c>
      <c r="G150" s="17" t="s">
        <v>769</v>
      </c>
      <c r="H150" s="16"/>
      <c r="I150" s="17" t="s">
        <v>769</v>
      </c>
      <c r="J150" s="16"/>
      <c r="K150" s="16"/>
      <c r="L150" s="17" t="s">
        <v>769</v>
      </c>
      <c r="M150" s="17"/>
      <c r="N150" s="16"/>
      <c r="O150" s="18"/>
    </row>
    <row r="151" spans="1:15" s="53" customFormat="1" ht="51" customHeight="1" x14ac:dyDescent="0.2">
      <c r="A151" s="171" t="s">
        <v>1072</v>
      </c>
      <c r="B151" s="16" t="s">
        <v>146</v>
      </c>
      <c r="C151" s="172" t="s">
        <v>2793</v>
      </c>
      <c r="D151" s="89">
        <v>1704.16</v>
      </c>
      <c r="E151" s="167">
        <v>6137</v>
      </c>
      <c r="F151" s="170">
        <v>40721</v>
      </c>
      <c r="G151" s="17" t="s">
        <v>769</v>
      </c>
      <c r="H151" s="16"/>
      <c r="I151" s="17" t="s">
        <v>769</v>
      </c>
      <c r="J151" s="16"/>
      <c r="K151" s="16"/>
      <c r="L151" s="17" t="s">
        <v>769</v>
      </c>
      <c r="M151" s="17"/>
      <c r="N151" s="16"/>
      <c r="O151" s="18"/>
    </row>
    <row r="152" spans="1:15" s="53" customFormat="1" ht="51" customHeight="1" x14ac:dyDescent="0.2">
      <c r="A152" s="781" t="s">
        <v>1073</v>
      </c>
      <c r="B152" s="16" t="s">
        <v>147</v>
      </c>
      <c r="C152" s="792" t="s">
        <v>2794</v>
      </c>
      <c r="D152" s="89">
        <v>180.65</v>
      </c>
      <c r="E152" s="167">
        <v>6165</v>
      </c>
      <c r="F152" s="780">
        <v>40745</v>
      </c>
      <c r="G152" s="156"/>
      <c r="H152" s="17" t="s">
        <v>769</v>
      </c>
      <c r="I152" s="17" t="s">
        <v>769</v>
      </c>
      <c r="J152" s="16"/>
      <c r="K152" s="16"/>
      <c r="L152" s="17"/>
      <c r="M152" s="17" t="s">
        <v>769</v>
      </c>
      <c r="N152" s="16"/>
      <c r="O152" s="18" t="s">
        <v>2517</v>
      </c>
    </row>
    <row r="153" spans="1:15" s="53" customFormat="1" ht="51" customHeight="1" x14ac:dyDescent="0.2">
      <c r="A153" s="781"/>
      <c r="B153" s="16" t="s">
        <v>148</v>
      </c>
      <c r="C153" s="792"/>
      <c r="D153" s="89">
        <v>168</v>
      </c>
      <c r="E153" s="167">
        <v>6166</v>
      </c>
      <c r="F153" s="780"/>
      <c r="G153" s="17" t="s">
        <v>769</v>
      </c>
      <c r="H153" s="16"/>
      <c r="I153" s="17" t="s">
        <v>769</v>
      </c>
      <c r="J153" s="16"/>
      <c r="K153" s="16"/>
      <c r="L153" s="17"/>
      <c r="M153" s="17" t="s">
        <v>769</v>
      </c>
      <c r="N153" s="16"/>
      <c r="O153" s="18"/>
    </row>
    <row r="154" spans="1:15" s="53" customFormat="1" ht="51" customHeight="1" x14ac:dyDescent="0.2">
      <c r="A154" s="781"/>
      <c r="B154" s="16" t="s">
        <v>149</v>
      </c>
      <c r="C154" s="792"/>
      <c r="D154" s="89">
        <v>1403.5</v>
      </c>
      <c r="E154" s="167">
        <v>6163</v>
      </c>
      <c r="F154" s="780"/>
      <c r="G154" s="17" t="s">
        <v>769</v>
      </c>
      <c r="H154" s="16"/>
      <c r="I154" s="17" t="s">
        <v>769</v>
      </c>
      <c r="J154" s="16"/>
      <c r="K154" s="16"/>
      <c r="L154" s="17"/>
      <c r="M154" s="17" t="s">
        <v>769</v>
      </c>
      <c r="N154" s="16"/>
      <c r="O154" s="18"/>
    </row>
    <row r="155" spans="1:15" s="53" customFormat="1" ht="51" customHeight="1" x14ac:dyDescent="0.2">
      <c r="A155" s="781"/>
      <c r="B155" s="16" t="s">
        <v>137</v>
      </c>
      <c r="C155" s="792"/>
      <c r="D155" s="89">
        <v>1835</v>
      </c>
      <c r="E155" s="167">
        <v>6167</v>
      </c>
      <c r="F155" s="780"/>
      <c r="G155" s="17" t="s">
        <v>769</v>
      </c>
      <c r="H155" s="16"/>
      <c r="I155" s="17" t="s">
        <v>769</v>
      </c>
      <c r="J155" s="16"/>
      <c r="K155" s="16"/>
      <c r="L155" s="17"/>
      <c r="M155" s="17" t="s">
        <v>769</v>
      </c>
      <c r="N155" s="16"/>
      <c r="O155" s="18"/>
    </row>
    <row r="156" spans="1:15" s="53" customFormat="1" ht="51" customHeight="1" x14ac:dyDescent="0.2">
      <c r="A156" s="781"/>
      <c r="B156" s="16" t="s">
        <v>136</v>
      </c>
      <c r="C156" s="792"/>
      <c r="D156" s="89">
        <v>163.6</v>
      </c>
      <c r="E156" s="167">
        <v>6164</v>
      </c>
      <c r="F156" s="780"/>
      <c r="G156" s="17" t="s">
        <v>769</v>
      </c>
      <c r="H156" s="16"/>
      <c r="I156" s="17" t="s">
        <v>769</v>
      </c>
      <c r="J156" s="16"/>
      <c r="K156" s="16"/>
      <c r="L156" s="17"/>
      <c r="M156" s="17" t="s">
        <v>769</v>
      </c>
      <c r="N156" s="16"/>
      <c r="O156" s="18"/>
    </row>
    <row r="157" spans="1:15" s="53" customFormat="1" ht="51" customHeight="1" x14ac:dyDescent="0.2">
      <c r="A157" s="781" t="s">
        <v>1074</v>
      </c>
      <c r="B157" s="16" t="s">
        <v>150</v>
      </c>
      <c r="C157" s="792" t="s">
        <v>2746</v>
      </c>
      <c r="D157" s="89">
        <v>1123.2</v>
      </c>
      <c r="E157" s="167">
        <v>6170</v>
      </c>
      <c r="F157" s="780">
        <v>40745</v>
      </c>
      <c r="G157" s="17" t="s">
        <v>769</v>
      </c>
      <c r="H157" s="16"/>
      <c r="I157" s="17" t="s">
        <v>769</v>
      </c>
      <c r="J157" s="16"/>
      <c r="K157" s="16"/>
      <c r="L157" s="17"/>
      <c r="M157" s="17" t="s">
        <v>769</v>
      </c>
      <c r="N157" s="16"/>
      <c r="O157" s="18"/>
    </row>
    <row r="158" spans="1:15" s="53" customFormat="1" ht="51" customHeight="1" x14ac:dyDescent="0.2">
      <c r="A158" s="781"/>
      <c r="B158" s="16" t="s">
        <v>71</v>
      </c>
      <c r="C158" s="792"/>
      <c r="D158" s="89">
        <v>1701.8</v>
      </c>
      <c r="E158" s="167">
        <v>6168</v>
      </c>
      <c r="F158" s="780"/>
      <c r="G158" s="17" t="s">
        <v>769</v>
      </c>
      <c r="H158" s="16"/>
      <c r="I158" s="17" t="s">
        <v>769</v>
      </c>
      <c r="J158" s="16"/>
      <c r="K158" s="16"/>
      <c r="L158" s="17" t="s">
        <v>769</v>
      </c>
      <c r="M158" s="17"/>
      <c r="N158" s="16"/>
      <c r="O158" s="18"/>
    </row>
    <row r="159" spans="1:15" s="53" customFormat="1" ht="51" customHeight="1" x14ac:dyDescent="0.2">
      <c r="A159" s="781"/>
      <c r="B159" s="16" t="s">
        <v>74</v>
      </c>
      <c r="C159" s="792"/>
      <c r="D159" s="89">
        <v>564</v>
      </c>
      <c r="E159" s="167">
        <v>6169</v>
      </c>
      <c r="F159" s="780"/>
      <c r="G159" s="17" t="s">
        <v>769</v>
      </c>
      <c r="H159" s="16"/>
      <c r="I159" s="17" t="s">
        <v>769</v>
      </c>
      <c r="J159" s="16"/>
      <c r="K159" s="16"/>
      <c r="L159" s="17" t="s">
        <v>769</v>
      </c>
      <c r="M159" s="17"/>
      <c r="N159" s="16"/>
      <c r="O159" s="18"/>
    </row>
    <row r="160" spans="1:15" s="53" customFormat="1" ht="51" customHeight="1" x14ac:dyDescent="0.2">
      <c r="A160" s="781" t="s">
        <v>1075</v>
      </c>
      <c r="B160" s="16" t="s">
        <v>74</v>
      </c>
      <c r="C160" s="792" t="s">
        <v>2737</v>
      </c>
      <c r="D160" s="89">
        <v>595</v>
      </c>
      <c r="E160" s="167">
        <v>6188</v>
      </c>
      <c r="F160" s="170">
        <v>40763</v>
      </c>
      <c r="G160" s="17" t="s">
        <v>769</v>
      </c>
      <c r="H160" s="16"/>
      <c r="I160" s="17" t="s">
        <v>769</v>
      </c>
      <c r="J160" s="16"/>
      <c r="K160" s="16"/>
      <c r="L160" s="17" t="s">
        <v>769</v>
      </c>
      <c r="M160" s="17"/>
      <c r="N160" s="16"/>
      <c r="O160" s="18"/>
    </row>
    <row r="161" spans="1:15" s="53" customFormat="1" ht="51" customHeight="1" x14ac:dyDescent="0.2">
      <c r="A161" s="781"/>
      <c r="B161" s="16" t="s">
        <v>151</v>
      </c>
      <c r="C161" s="794"/>
      <c r="D161" s="89">
        <v>252</v>
      </c>
      <c r="E161" s="167">
        <v>6189</v>
      </c>
      <c r="F161" s="170">
        <v>40763</v>
      </c>
      <c r="G161" s="17" t="s">
        <v>769</v>
      </c>
      <c r="H161" s="16"/>
      <c r="I161" s="17" t="s">
        <v>769</v>
      </c>
      <c r="J161" s="16"/>
      <c r="K161" s="16"/>
      <c r="L161" s="17" t="s">
        <v>769</v>
      </c>
      <c r="M161" s="17"/>
      <c r="N161" s="16"/>
      <c r="O161" s="18"/>
    </row>
    <row r="162" spans="1:15" s="53" customFormat="1" ht="51" customHeight="1" x14ac:dyDescent="0.2">
      <c r="A162" s="781"/>
      <c r="B162" s="16" t="s">
        <v>152</v>
      </c>
      <c r="C162" s="794"/>
      <c r="D162" s="89">
        <v>116.8</v>
      </c>
      <c r="E162" s="167">
        <v>6190</v>
      </c>
      <c r="F162" s="170">
        <v>40763</v>
      </c>
      <c r="G162" s="17" t="s">
        <v>769</v>
      </c>
      <c r="H162" s="16"/>
      <c r="I162" s="17" t="s">
        <v>769</v>
      </c>
      <c r="J162" s="16"/>
      <c r="K162" s="16"/>
      <c r="L162" s="17" t="s">
        <v>769</v>
      </c>
      <c r="M162" s="17"/>
      <c r="N162" s="16"/>
      <c r="O162" s="18"/>
    </row>
    <row r="163" spans="1:15" s="53" customFormat="1" ht="51" customHeight="1" x14ac:dyDescent="0.2">
      <c r="A163" s="781"/>
      <c r="B163" s="16" t="s">
        <v>71</v>
      </c>
      <c r="C163" s="794"/>
      <c r="D163" s="89">
        <v>150.4</v>
      </c>
      <c r="E163" s="167">
        <v>6191</v>
      </c>
      <c r="F163" s="170">
        <v>40763</v>
      </c>
      <c r="G163" s="17" t="s">
        <v>769</v>
      </c>
      <c r="H163" s="16"/>
      <c r="I163" s="17" t="s">
        <v>769</v>
      </c>
      <c r="J163" s="16"/>
      <c r="K163" s="16"/>
      <c r="L163" s="17" t="s">
        <v>769</v>
      </c>
      <c r="M163" s="17"/>
      <c r="N163" s="16"/>
      <c r="O163" s="18"/>
    </row>
    <row r="164" spans="1:15" s="53" customFormat="1" ht="51" customHeight="1" x14ac:dyDescent="0.2">
      <c r="A164" s="781"/>
      <c r="B164" s="16" t="s">
        <v>148</v>
      </c>
      <c r="C164" s="794"/>
      <c r="D164" s="89">
        <v>477.3</v>
      </c>
      <c r="E164" s="167">
        <v>6192</v>
      </c>
      <c r="F164" s="170">
        <v>40763</v>
      </c>
      <c r="G164" s="17" t="s">
        <v>769</v>
      </c>
      <c r="H164" s="16"/>
      <c r="I164" s="17" t="s">
        <v>769</v>
      </c>
      <c r="J164" s="16"/>
      <c r="K164" s="16"/>
      <c r="L164" s="17"/>
      <c r="M164" s="17" t="s">
        <v>769</v>
      </c>
      <c r="N164" s="16"/>
      <c r="O164" s="18"/>
    </row>
    <row r="165" spans="1:15" s="53" customFormat="1" ht="51" customHeight="1" x14ac:dyDescent="0.2">
      <c r="A165" s="781" t="s">
        <v>1076</v>
      </c>
      <c r="B165" s="16" t="s">
        <v>100</v>
      </c>
      <c r="C165" s="792" t="s">
        <v>2795</v>
      </c>
      <c r="D165" s="89">
        <v>447.48</v>
      </c>
      <c r="E165" s="167">
        <v>6176</v>
      </c>
      <c r="F165" s="780">
        <v>40753</v>
      </c>
      <c r="G165" s="17" t="s">
        <v>769</v>
      </c>
      <c r="H165" s="16"/>
      <c r="I165" s="17" t="s">
        <v>769</v>
      </c>
      <c r="J165" s="16"/>
      <c r="K165" s="16"/>
      <c r="L165" s="17"/>
      <c r="M165" s="17" t="s">
        <v>769</v>
      </c>
      <c r="N165" s="16"/>
      <c r="O165" s="18"/>
    </row>
    <row r="166" spans="1:15" s="53" customFormat="1" ht="51" customHeight="1" x14ac:dyDescent="0.2">
      <c r="A166" s="781"/>
      <c r="B166" s="16" t="s">
        <v>153</v>
      </c>
      <c r="C166" s="792"/>
      <c r="D166" s="89">
        <v>1029.5999999999999</v>
      </c>
      <c r="E166" s="167">
        <v>6175</v>
      </c>
      <c r="F166" s="780"/>
      <c r="G166" s="17" t="s">
        <v>769</v>
      </c>
      <c r="H166" s="16"/>
      <c r="I166" s="17" t="s">
        <v>769</v>
      </c>
      <c r="J166" s="16"/>
      <c r="K166" s="16"/>
      <c r="L166" s="17"/>
      <c r="M166" s="17" t="s">
        <v>769</v>
      </c>
      <c r="N166" s="16"/>
      <c r="O166" s="18"/>
    </row>
    <row r="167" spans="1:15" s="53" customFormat="1" ht="51" customHeight="1" x14ac:dyDescent="0.2">
      <c r="A167" s="781"/>
      <c r="B167" s="16" t="s">
        <v>154</v>
      </c>
      <c r="C167" s="792"/>
      <c r="D167" s="89">
        <v>1228.5</v>
      </c>
      <c r="E167" s="167">
        <v>6178</v>
      </c>
      <c r="F167" s="780"/>
      <c r="G167" s="17" t="s">
        <v>769</v>
      </c>
      <c r="H167" s="16"/>
      <c r="I167" s="17" t="s">
        <v>769</v>
      </c>
      <c r="J167" s="16"/>
      <c r="K167" s="16"/>
      <c r="L167" s="17"/>
      <c r="M167" s="17" t="s">
        <v>769</v>
      </c>
      <c r="N167" s="16"/>
      <c r="O167" s="18"/>
    </row>
    <row r="168" spans="1:15" s="53" customFormat="1" ht="51" customHeight="1" x14ac:dyDescent="0.2">
      <c r="A168" s="781"/>
      <c r="B168" s="16" t="s">
        <v>155</v>
      </c>
      <c r="C168" s="792"/>
      <c r="D168" s="89">
        <v>2587.1999999999998</v>
      </c>
      <c r="E168" s="167">
        <v>6177</v>
      </c>
      <c r="F168" s="780"/>
      <c r="G168" s="17" t="s">
        <v>769</v>
      </c>
      <c r="H168" s="16"/>
      <c r="I168" s="17" t="s">
        <v>769</v>
      </c>
      <c r="J168" s="16"/>
      <c r="K168" s="16"/>
      <c r="L168" s="17"/>
      <c r="M168" s="17" t="s">
        <v>769</v>
      </c>
      <c r="N168" s="16"/>
      <c r="O168" s="18"/>
    </row>
    <row r="169" spans="1:15" s="53" customFormat="1" ht="51" customHeight="1" x14ac:dyDescent="0.2">
      <c r="A169" s="171" t="s">
        <v>1077</v>
      </c>
      <c r="B169" s="16" t="s">
        <v>153</v>
      </c>
      <c r="C169" s="172" t="s">
        <v>2796</v>
      </c>
      <c r="D169" s="89">
        <v>1075</v>
      </c>
      <c r="E169" s="167">
        <v>6148</v>
      </c>
      <c r="F169" s="170">
        <v>40736</v>
      </c>
      <c r="G169" s="17" t="s">
        <v>769</v>
      </c>
      <c r="H169" s="16"/>
      <c r="I169" s="17" t="s">
        <v>769</v>
      </c>
      <c r="J169" s="16"/>
      <c r="K169" s="16"/>
      <c r="L169" s="17" t="s">
        <v>769</v>
      </c>
      <c r="M169" s="17"/>
      <c r="N169" s="16"/>
      <c r="O169" s="18"/>
    </row>
    <row r="170" spans="1:15" s="53" customFormat="1" ht="51" customHeight="1" x14ac:dyDescent="0.2">
      <c r="A170" s="781" t="s">
        <v>1078</v>
      </c>
      <c r="B170" s="16" t="s">
        <v>156</v>
      </c>
      <c r="C170" s="792" t="s">
        <v>2797</v>
      </c>
      <c r="D170" s="89">
        <v>1672.68</v>
      </c>
      <c r="E170" s="167">
        <v>6220</v>
      </c>
      <c r="F170" s="170">
        <v>40788</v>
      </c>
      <c r="G170" s="17" t="s">
        <v>769</v>
      </c>
      <c r="H170" s="16"/>
      <c r="I170" s="17" t="s">
        <v>769</v>
      </c>
      <c r="J170" s="16"/>
      <c r="K170" s="16"/>
      <c r="L170" s="17" t="s">
        <v>769</v>
      </c>
      <c r="M170" s="17"/>
      <c r="N170" s="16"/>
      <c r="O170" s="18"/>
    </row>
    <row r="171" spans="1:15" s="53" customFormat="1" ht="51" customHeight="1" x14ac:dyDescent="0.2">
      <c r="A171" s="781"/>
      <c r="B171" s="16" t="s">
        <v>100</v>
      </c>
      <c r="C171" s="792"/>
      <c r="D171" s="89">
        <v>497.55</v>
      </c>
      <c r="E171" s="167">
        <v>6219</v>
      </c>
      <c r="F171" s="170">
        <v>40788</v>
      </c>
      <c r="G171" s="17" t="s">
        <v>769</v>
      </c>
      <c r="H171" s="16"/>
      <c r="I171" s="17" t="s">
        <v>769</v>
      </c>
      <c r="J171" s="16"/>
      <c r="K171" s="16"/>
      <c r="L171" s="17" t="s">
        <v>769</v>
      </c>
      <c r="M171" s="17"/>
      <c r="N171" s="16"/>
      <c r="O171" s="18"/>
    </row>
    <row r="172" spans="1:15" s="53" customFormat="1" ht="51" customHeight="1" x14ac:dyDescent="0.2">
      <c r="A172" s="781"/>
      <c r="B172" s="16" t="s">
        <v>157</v>
      </c>
      <c r="C172" s="792"/>
      <c r="D172" s="89">
        <v>2579.38</v>
      </c>
      <c r="E172" s="167">
        <v>6218</v>
      </c>
      <c r="F172" s="170">
        <v>40788</v>
      </c>
      <c r="G172" s="17" t="s">
        <v>769</v>
      </c>
      <c r="H172" s="16"/>
      <c r="I172" s="17" t="s">
        <v>769</v>
      </c>
      <c r="J172" s="16"/>
      <c r="K172" s="16"/>
      <c r="L172" s="17" t="s">
        <v>769</v>
      </c>
      <c r="M172" s="17"/>
      <c r="N172" s="16"/>
      <c r="O172" s="18"/>
    </row>
    <row r="173" spans="1:15" s="53" customFormat="1" ht="51" customHeight="1" x14ac:dyDescent="0.2">
      <c r="A173" s="781"/>
      <c r="B173" s="16" t="s">
        <v>102</v>
      </c>
      <c r="C173" s="792"/>
      <c r="D173" s="89">
        <v>205.63</v>
      </c>
      <c r="E173" s="167">
        <v>6217</v>
      </c>
      <c r="F173" s="170">
        <v>40788</v>
      </c>
      <c r="G173" s="17" t="s">
        <v>769</v>
      </c>
      <c r="H173" s="16"/>
      <c r="I173" s="17" t="s">
        <v>769</v>
      </c>
      <c r="J173" s="16"/>
      <c r="K173" s="16"/>
      <c r="L173" s="17" t="s">
        <v>769</v>
      </c>
      <c r="M173" s="17"/>
      <c r="N173" s="16"/>
      <c r="O173" s="18"/>
    </row>
    <row r="174" spans="1:15" s="53" customFormat="1" ht="51" customHeight="1" x14ac:dyDescent="0.2">
      <c r="A174" s="781"/>
      <c r="B174" s="16" t="s">
        <v>158</v>
      </c>
      <c r="C174" s="792"/>
      <c r="D174" s="89">
        <v>1169.3699999999999</v>
      </c>
      <c r="E174" s="167">
        <v>6215</v>
      </c>
      <c r="F174" s="170">
        <v>40788</v>
      </c>
      <c r="G174" s="17" t="s">
        <v>769</v>
      </c>
      <c r="H174" s="16"/>
      <c r="I174" s="17" t="s">
        <v>769</v>
      </c>
      <c r="J174" s="16"/>
      <c r="K174" s="16"/>
      <c r="L174" s="17"/>
      <c r="M174" s="17" t="s">
        <v>769</v>
      </c>
      <c r="N174" s="16"/>
      <c r="O174" s="18"/>
    </row>
    <row r="175" spans="1:15" s="53" customFormat="1" ht="51" customHeight="1" x14ac:dyDescent="0.2">
      <c r="A175" s="781"/>
      <c r="B175" s="16" t="s">
        <v>159</v>
      </c>
      <c r="C175" s="792"/>
      <c r="D175" s="89">
        <v>5681.45</v>
      </c>
      <c r="E175" s="167">
        <v>6214</v>
      </c>
      <c r="F175" s="170">
        <v>40788</v>
      </c>
      <c r="G175" s="17" t="s">
        <v>769</v>
      </c>
      <c r="H175" s="16"/>
      <c r="I175" s="17" t="s">
        <v>769</v>
      </c>
      <c r="J175" s="16"/>
      <c r="K175" s="16"/>
      <c r="L175" s="17"/>
      <c r="M175" s="17" t="s">
        <v>769</v>
      </c>
      <c r="N175" s="16"/>
      <c r="O175" s="18"/>
    </row>
    <row r="176" spans="1:15" s="53" customFormat="1" ht="51" customHeight="1" x14ac:dyDescent="0.2">
      <c r="A176" s="781" t="s">
        <v>1079</v>
      </c>
      <c r="B176" s="16" t="s">
        <v>160</v>
      </c>
      <c r="C176" s="792" t="s">
        <v>2798</v>
      </c>
      <c r="D176" s="89">
        <v>2474</v>
      </c>
      <c r="E176" s="167">
        <v>6183</v>
      </c>
      <c r="F176" s="780">
        <v>40763</v>
      </c>
      <c r="G176" s="17" t="s">
        <v>769</v>
      </c>
      <c r="H176" s="16"/>
      <c r="I176" s="17" t="s">
        <v>769</v>
      </c>
      <c r="J176" s="16"/>
      <c r="K176" s="16"/>
      <c r="L176" s="17"/>
      <c r="M176" s="17" t="s">
        <v>769</v>
      </c>
      <c r="N176" s="16"/>
      <c r="O176" s="18"/>
    </row>
    <row r="177" spans="1:15" s="53" customFormat="1" ht="51" customHeight="1" x14ac:dyDescent="0.2">
      <c r="A177" s="781"/>
      <c r="B177" s="16" t="s">
        <v>98</v>
      </c>
      <c r="C177" s="792"/>
      <c r="D177" s="89">
        <v>1282</v>
      </c>
      <c r="E177" s="167">
        <v>6184</v>
      </c>
      <c r="F177" s="780"/>
      <c r="G177" s="17" t="s">
        <v>769</v>
      </c>
      <c r="H177" s="16"/>
      <c r="I177" s="17" t="s">
        <v>769</v>
      </c>
      <c r="J177" s="16"/>
      <c r="K177" s="16"/>
      <c r="L177" s="17"/>
      <c r="M177" s="17" t="s">
        <v>769</v>
      </c>
      <c r="N177" s="16"/>
      <c r="O177" s="18"/>
    </row>
    <row r="178" spans="1:15" s="53" customFormat="1" ht="51" customHeight="1" x14ac:dyDescent="0.2">
      <c r="A178" s="171" t="s">
        <v>1080</v>
      </c>
      <c r="B178" s="16" t="s">
        <v>12</v>
      </c>
      <c r="C178" s="172" t="s">
        <v>2799</v>
      </c>
      <c r="D178" s="89">
        <v>440.7</v>
      </c>
      <c r="E178" s="167">
        <v>6149</v>
      </c>
      <c r="F178" s="170">
        <v>40736</v>
      </c>
      <c r="G178" s="17" t="s">
        <v>769</v>
      </c>
      <c r="H178" s="16"/>
      <c r="I178" s="17" t="s">
        <v>769</v>
      </c>
      <c r="J178" s="16"/>
      <c r="K178" s="16"/>
      <c r="L178" s="17" t="s">
        <v>769</v>
      </c>
      <c r="M178" s="17"/>
      <c r="N178" s="16"/>
      <c r="O178" s="18"/>
    </row>
    <row r="179" spans="1:15" s="53" customFormat="1" ht="41.25" customHeight="1" x14ac:dyDescent="0.2">
      <c r="A179" s="781" t="s">
        <v>1081</v>
      </c>
      <c r="B179" s="16" t="s">
        <v>161</v>
      </c>
      <c r="C179" s="792" t="s">
        <v>1916</v>
      </c>
      <c r="D179" s="89">
        <v>132</v>
      </c>
      <c r="E179" s="167">
        <v>6210</v>
      </c>
      <c r="F179" s="170">
        <v>40785</v>
      </c>
      <c r="G179" s="17" t="s">
        <v>769</v>
      </c>
      <c r="H179" s="16"/>
      <c r="I179" s="17" t="s">
        <v>769</v>
      </c>
      <c r="J179" s="16"/>
      <c r="K179" s="16"/>
      <c r="L179" s="17" t="s">
        <v>769</v>
      </c>
      <c r="M179" s="17"/>
      <c r="N179" s="16"/>
      <c r="O179" s="18"/>
    </row>
    <row r="180" spans="1:15" s="53" customFormat="1" ht="41.25" customHeight="1" x14ac:dyDescent="0.2">
      <c r="A180" s="781"/>
      <c r="B180" s="16" t="s">
        <v>162</v>
      </c>
      <c r="C180" s="792"/>
      <c r="D180" s="89">
        <v>1476.47</v>
      </c>
      <c r="E180" s="167">
        <v>6208</v>
      </c>
      <c r="F180" s="170">
        <v>40785</v>
      </c>
      <c r="G180" s="17" t="s">
        <v>769</v>
      </c>
      <c r="H180" s="16"/>
      <c r="I180" s="17" t="s">
        <v>769</v>
      </c>
      <c r="J180" s="16"/>
      <c r="K180" s="16"/>
      <c r="L180" s="17" t="s">
        <v>769</v>
      </c>
      <c r="M180" s="17"/>
      <c r="N180" s="16"/>
      <c r="O180" s="18"/>
    </row>
    <row r="181" spans="1:15" s="53" customFormat="1" ht="41.25" customHeight="1" x14ac:dyDescent="0.2">
      <c r="A181" s="781"/>
      <c r="B181" s="16" t="s">
        <v>163</v>
      </c>
      <c r="C181" s="792"/>
      <c r="D181" s="89">
        <v>1620</v>
      </c>
      <c r="E181" s="167">
        <v>6209</v>
      </c>
      <c r="F181" s="170">
        <v>40785</v>
      </c>
      <c r="G181" s="17" t="s">
        <v>769</v>
      </c>
      <c r="H181" s="16"/>
      <c r="I181" s="17" t="s">
        <v>769</v>
      </c>
      <c r="J181" s="16"/>
      <c r="K181" s="16"/>
      <c r="L181" s="17"/>
      <c r="M181" s="17" t="s">
        <v>769</v>
      </c>
      <c r="N181" s="16"/>
      <c r="O181" s="18"/>
    </row>
    <row r="182" spans="1:15" s="53" customFormat="1" ht="41.25" customHeight="1" x14ac:dyDescent="0.2">
      <c r="A182" s="781"/>
      <c r="B182" s="16" t="s">
        <v>164</v>
      </c>
      <c r="C182" s="792"/>
      <c r="D182" s="89">
        <v>6223.84</v>
      </c>
      <c r="E182" s="167">
        <v>6207</v>
      </c>
      <c r="F182" s="170">
        <v>40785</v>
      </c>
      <c r="G182" s="17" t="s">
        <v>769</v>
      </c>
      <c r="H182" s="16"/>
      <c r="I182" s="17" t="s">
        <v>769</v>
      </c>
      <c r="J182" s="16"/>
      <c r="K182" s="16"/>
      <c r="L182" s="17"/>
      <c r="M182" s="17" t="s">
        <v>769</v>
      </c>
      <c r="N182" s="16"/>
      <c r="O182" s="18"/>
    </row>
    <row r="183" spans="1:15" s="53" customFormat="1" ht="45" customHeight="1" x14ac:dyDescent="0.2">
      <c r="A183" s="781" t="s">
        <v>1082</v>
      </c>
      <c r="B183" s="16" t="s">
        <v>165</v>
      </c>
      <c r="C183" s="792" t="s">
        <v>2800</v>
      </c>
      <c r="D183" s="89">
        <v>865</v>
      </c>
      <c r="E183" s="167">
        <v>6182</v>
      </c>
      <c r="F183" s="780">
        <v>40753</v>
      </c>
      <c r="G183" s="17" t="s">
        <v>769</v>
      </c>
      <c r="H183" s="16"/>
      <c r="I183" s="17" t="s">
        <v>769</v>
      </c>
      <c r="J183" s="16"/>
      <c r="K183" s="16"/>
      <c r="L183" s="17" t="s">
        <v>769</v>
      </c>
      <c r="M183" s="17"/>
      <c r="N183" s="16"/>
      <c r="O183" s="147"/>
    </row>
    <row r="184" spans="1:15" s="53" customFormat="1" ht="45" customHeight="1" x14ac:dyDescent="0.2">
      <c r="A184" s="781"/>
      <c r="B184" s="16" t="s">
        <v>101</v>
      </c>
      <c r="C184" s="792"/>
      <c r="D184" s="89">
        <v>1046.3800000000001</v>
      </c>
      <c r="E184" s="167">
        <v>6181</v>
      </c>
      <c r="F184" s="780"/>
      <c r="G184" s="17" t="s">
        <v>769</v>
      </c>
      <c r="H184" s="16"/>
      <c r="I184" s="17" t="s">
        <v>769</v>
      </c>
      <c r="J184" s="16"/>
      <c r="K184" s="16"/>
      <c r="L184" s="17" t="s">
        <v>769</v>
      </c>
      <c r="M184" s="17"/>
      <c r="N184" s="16"/>
      <c r="O184" s="18"/>
    </row>
    <row r="185" spans="1:15" s="53" customFormat="1" ht="45" customHeight="1" x14ac:dyDescent="0.2">
      <c r="A185" s="781"/>
      <c r="B185" s="16" t="s">
        <v>108</v>
      </c>
      <c r="C185" s="792"/>
      <c r="D185" s="89">
        <v>1757.7</v>
      </c>
      <c r="E185" s="167">
        <v>6179</v>
      </c>
      <c r="F185" s="780"/>
      <c r="G185" s="17" t="s">
        <v>769</v>
      </c>
      <c r="H185" s="16"/>
      <c r="I185" s="17" t="s">
        <v>769</v>
      </c>
      <c r="J185" s="16"/>
      <c r="K185" s="16"/>
      <c r="L185" s="17"/>
      <c r="M185" s="17" t="s">
        <v>769</v>
      </c>
      <c r="N185" s="16"/>
      <c r="O185" s="18"/>
    </row>
    <row r="186" spans="1:15" s="53" customFormat="1" ht="51" customHeight="1" x14ac:dyDescent="0.2">
      <c r="A186" s="171" t="s">
        <v>1083</v>
      </c>
      <c r="B186" s="16" t="s">
        <v>166</v>
      </c>
      <c r="C186" s="172" t="s">
        <v>2801</v>
      </c>
      <c r="D186" s="89">
        <v>498</v>
      </c>
      <c r="E186" s="167">
        <v>6150</v>
      </c>
      <c r="F186" s="170">
        <v>40737</v>
      </c>
      <c r="G186" s="17" t="s">
        <v>769</v>
      </c>
      <c r="H186" s="16"/>
      <c r="I186" s="17" t="s">
        <v>769</v>
      </c>
      <c r="J186" s="16"/>
      <c r="K186" s="16"/>
      <c r="L186" s="17"/>
      <c r="M186" s="17" t="s">
        <v>769</v>
      </c>
      <c r="N186" s="16"/>
      <c r="O186" s="18"/>
    </row>
    <row r="187" spans="1:15" s="53" customFormat="1" ht="39" customHeight="1" x14ac:dyDescent="0.2">
      <c r="A187" s="781" t="s">
        <v>1084</v>
      </c>
      <c r="B187" s="16" t="s">
        <v>9</v>
      </c>
      <c r="C187" s="792" t="s">
        <v>2802</v>
      </c>
      <c r="D187" s="89">
        <v>494.9</v>
      </c>
      <c r="E187" s="167">
        <v>6247</v>
      </c>
      <c r="F187" s="780">
        <v>40816</v>
      </c>
      <c r="G187" s="17" t="s">
        <v>769</v>
      </c>
      <c r="H187" s="16"/>
      <c r="I187" s="17" t="s">
        <v>769</v>
      </c>
      <c r="J187" s="16"/>
      <c r="K187" s="16"/>
      <c r="L187" s="17"/>
      <c r="M187" s="17" t="s">
        <v>769</v>
      </c>
      <c r="N187" s="16"/>
      <c r="O187" s="18"/>
    </row>
    <row r="188" spans="1:15" s="53" customFormat="1" ht="39" customHeight="1" x14ac:dyDescent="0.2">
      <c r="A188" s="781"/>
      <c r="B188" s="16" t="s">
        <v>167</v>
      </c>
      <c r="C188" s="792"/>
      <c r="D188" s="89">
        <v>1525.5</v>
      </c>
      <c r="E188" s="167">
        <v>6246</v>
      </c>
      <c r="F188" s="780"/>
      <c r="G188" s="17" t="s">
        <v>769</v>
      </c>
      <c r="H188" s="16"/>
      <c r="I188" s="17" t="s">
        <v>769</v>
      </c>
      <c r="J188" s="16"/>
      <c r="K188" s="16"/>
      <c r="L188" s="17"/>
      <c r="M188" s="17" t="s">
        <v>769</v>
      </c>
      <c r="N188" s="16"/>
      <c r="O188" s="18"/>
    </row>
    <row r="189" spans="1:15" s="53" customFormat="1" ht="39" customHeight="1" x14ac:dyDescent="0.2">
      <c r="A189" s="781"/>
      <c r="B189" s="16" t="s">
        <v>168</v>
      </c>
      <c r="C189" s="792"/>
      <c r="D189" s="89">
        <v>12900</v>
      </c>
      <c r="E189" s="167">
        <v>6245</v>
      </c>
      <c r="F189" s="780"/>
      <c r="G189" s="17" t="s">
        <v>769</v>
      </c>
      <c r="H189" s="16"/>
      <c r="I189" s="17" t="s">
        <v>769</v>
      </c>
      <c r="J189" s="16"/>
      <c r="K189" s="16"/>
      <c r="L189" s="17" t="s">
        <v>769</v>
      </c>
      <c r="M189" s="17"/>
      <c r="N189" s="16"/>
      <c r="O189" s="18"/>
    </row>
    <row r="190" spans="1:15" s="53" customFormat="1" ht="39" customHeight="1" x14ac:dyDescent="0.2">
      <c r="A190" s="781"/>
      <c r="B190" s="16" t="s">
        <v>149</v>
      </c>
      <c r="C190" s="792"/>
      <c r="D190" s="89">
        <v>5261.52</v>
      </c>
      <c r="E190" s="167">
        <v>6244</v>
      </c>
      <c r="F190" s="780"/>
      <c r="G190" s="17" t="s">
        <v>769</v>
      </c>
      <c r="H190" s="16"/>
      <c r="I190" s="17" t="s">
        <v>769</v>
      </c>
      <c r="J190" s="16"/>
      <c r="K190" s="16"/>
      <c r="L190" s="17" t="s">
        <v>769</v>
      </c>
      <c r="M190" s="17"/>
      <c r="N190" s="16"/>
      <c r="O190" s="18"/>
    </row>
    <row r="191" spans="1:15" s="53" customFormat="1" ht="39" customHeight="1" x14ac:dyDescent="0.2">
      <c r="A191" s="781"/>
      <c r="B191" s="16" t="s">
        <v>169</v>
      </c>
      <c r="C191" s="792"/>
      <c r="D191" s="89">
        <v>4450.9799999999996</v>
      </c>
      <c r="E191" s="167">
        <v>6243</v>
      </c>
      <c r="F191" s="780"/>
      <c r="G191" s="17" t="s">
        <v>769</v>
      </c>
      <c r="H191" s="16"/>
      <c r="I191" s="17" t="s">
        <v>769</v>
      </c>
      <c r="J191" s="16"/>
      <c r="K191" s="16"/>
      <c r="L191" s="17" t="s">
        <v>769</v>
      </c>
      <c r="M191" s="17"/>
      <c r="N191" s="16"/>
      <c r="O191" s="18"/>
    </row>
    <row r="192" spans="1:15" s="53" customFormat="1" ht="39" customHeight="1" x14ac:dyDescent="0.2">
      <c r="A192" s="781"/>
      <c r="B192" s="16" t="s">
        <v>157</v>
      </c>
      <c r="C192" s="792"/>
      <c r="D192" s="89">
        <v>28.36</v>
      </c>
      <c r="E192" s="167">
        <v>6236</v>
      </c>
      <c r="F192" s="780"/>
      <c r="G192" s="17" t="s">
        <v>769</v>
      </c>
      <c r="H192" s="16"/>
      <c r="I192" s="17" t="s">
        <v>769</v>
      </c>
      <c r="J192" s="16"/>
      <c r="K192" s="16"/>
      <c r="L192" s="17" t="s">
        <v>769</v>
      </c>
      <c r="M192" s="17"/>
      <c r="N192" s="16"/>
      <c r="O192" s="18"/>
    </row>
    <row r="193" spans="1:15" s="53" customFormat="1" ht="39" customHeight="1" x14ac:dyDescent="0.2">
      <c r="A193" s="781"/>
      <c r="B193" s="16" t="s">
        <v>170</v>
      </c>
      <c r="C193" s="792"/>
      <c r="D193" s="89">
        <v>982</v>
      </c>
      <c r="E193" s="167">
        <v>6251</v>
      </c>
      <c r="F193" s="170">
        <v>40819</v>
      </c>
      <c r="G193" s="17" t="s">
        <v>769</v>
      </c>
      <c r="H193" s="16"/>
      <c r="I193" s="17" t="s">
        <v>769</v>
      </c>
      <c r="J193" s="16"/>
      <c r="K193" s="16"/>
      <c r="L193" s="17"/>
      <c r="M193" s="17" t="s">
        <v>769</v>
      </c>
      <c r="N193" s="16"/>
      <c r="O193" s="18"/>
    </row>
    <row r="194" spans="1:15" s="53" customFormat="1" ht="51" customHeight="1" x14ac:dyDescent="0.2">
      <c r="A194" s="781" t="s">
        <v>1085</v>
      </c>
      <c r="B194" s="16" t="s">
        <v>98</v>
      </c>
      <c r="C194" s="792" t="s">
        <v>2803</v>
      </c>
      <c r="D194" s="89">
        <v>4860</v>
      </c>
      <c r="E194" s="167">
        <v>6239</v>
      </c>
      <c r="F194" s="780">
        <v>40816</v>
      </c>
      <c r="G194" s="17" t="s">
        <v>769</v>
      </c>
      <c r="H194" s="16"/>
      <c r="I194" s="17" t="s">
        <v>769</v>
      </c>
      <c r="J194" s="16"/>
      <c r="K194" s="16"/>
      <c r="L194" s="17"/>
      <c r="M194" s="17" t="s">
        <v>769</v>
      </c>
      <c r="N194" s="16"/>
      <c r="O194" s="18"/>
    </row>
    <row r="195" spans="1:15" s="53" customFormat="1" ht="51" customHeight="1" x14ac:dyDescent="0.2">
      <c r="A195" s="781"/>
      <c r="B195" s="16" t="s">
        <v>160</v>
      </c>
      <c r="C195" s="792"/>
      <c r="D195" s="89">
        <v>1420.5</v>
      </c>
      <c r="E195" s="167">
        <v>6240</v>
      </c>
      <c r="F195" s="780"/>
      <c r="G195" s="17" t="s">
        <v>769</v>
      </c>
      <c r="H195" s="16"/>
      <c r="I195" s="17" t="s">
        <v>769</v>
      </c>
      <c r="J195" s="16"/>
      <c r="K195" s="16"/>
      <c r="L195" s="17"/>
      <c r="M195" s="17" t="s">
        <v>769</v>
      </c>
      <c r="N195" s="16"/>
      <c r="O195" s="18"/>
    </row>
    <row r="196" spans="1:15" s="53" customFormat="1" ht="51" customHeight="1" x14ac:dyDescent="0.2">
      <c r="A196" s="781"/>
      <c r="B196" s="16" t="s">
        <v>171</v>
      </c>
      <c r="C196" s="792"/>
      <c r="D196" s="89">
        <v>633.15</v>
      </c>
      <c r="E196" s="167">
        <v>6241</v>
      </c>
      <c r="F196" s="780"/>
      <c r="G196" s="17" t="s">
        <v>769</v>
      </c>
      <c r="H196" s="16"/>
      <c r="I196" s="17" t="s">
        <v>769</v>
      </c>
      <c r="J196" s="16"/>
      <c r="K196" s="16"/>
      <c r="L196" s="17"/>
      <c r="M196" s="17" t="s">
        <v>769</v>
      </c>
      <c r="N196" s="16"/>
      <c r="O196" s="18"/>
    </row>
    <row r="197" spans="1:15" s="53" customFormat="1" ht="51" customHeight="1" x14ac:dyDescent="0.2">
      <c r="A197" s="781"/>
      <c r="B197" s="16" t="s">
        <v>168</v>
      </c>
      <c r="C197" s="792"/>
      <c r="D197" s="89">
        <v>150</v>
      </c>
      <c r="E197" s="167">
        <v>6242</v>
      </c>
      <c r="F197" s="780"/>
      <c r="G197" s="17" t="s">
        <v>769</v>
      </c>
      <c r="H197" s="16"/>
      <c r="I197" s="17" t="s">
        <v>769</v>
      </c>
      <c r="J197" s="16"/>
      <c r="K197" s="16"/>
      <c r="L197" s="17" t="s">
        <v>769</v>
      </c>
      <c r="M197" s="17"/>
      <c r="N197" s="16"/>
      <c r="O197" s="18"/>
    </row>
    <row r="198" spans="1:15" s="53" customFormat="1" ht="51" customHeight="1" x14ac:dyDescent="0.2">
      <c r="A198" s="781" t="s">
        <v>1086</v>
      </c>
      <c r="B198" s="16" t="s">
        <v>172</v>
      </c>
      <c r="C198" s="792" t="s">
        <v>2804</v>
      </c>
      <c r="D198" s="89">
        <v>37368.5</v>
      </c>
      <c r="E198" s="167">
        <v>6252</v>
      </c>
      <c r="F198" s="170">
        <v>40823</v>
      </c>
      <c r="G198" s="17" t="s">
        <v>769</v>
      </c>
      <c r="H198" s="16"/>
      <c r="I198" s="17" t="s">
        <v>769</v>
      </c>
      <c r="J198" s="16"/>
      <c r="K198" s="16"/>
      <c r="L198" s="17" t="s">
        <v>769</v>
      </c>
      <c r="M198" s="17"/>
      <c r="N198" s="16"/>
      <c r="O198" s="18"/>
    </row>
    <row r="199" spans="1:15" s="53" customFormat="1" ht="51" customHeight="1" x14ac:dyDescent="0.2">
      <c r="A199" s="781"/>
      <c r="B199" s="16" t="s">
        <v>173</v>
      </c>
      <c r="C199" s="792"/>
      <c r="D199" s="89">
        <v>3052.8</v>
      </c>
      <c r="E199" s="167">
        <v>6256</v>
      </c>
      <c r="F199" s="170">
        <v>40828</v>
      </c>
      <c r="G199" s="17" t="s">
        <v>769</v>
      </c>
      <c r="H199" s="16"/>
      <c r="I199" s="17" t="s">
        <v>769</v>
      </c>
      <c r="J199" s="16"/>
      <c r="K199" s="16"/>
      <c r="L199" s="17" t="s">
        <v>769</v>
      </c>
      <c r="M199" s="17"/>
      <c r="N199" s="16"/>
      <c r="O199" s="18"/>
    </row>
    <row r="200" spans="1:15" s="53" customFormat="1" ht="51" customHeight="1" x14ac:dyDescent="0.2">
      <c r="A200" s="781"/>
      <c r="B200" s="16" t="s">
        <v>174</v>
      </c>
      <c r="C200" s="792"/>
      <c r="D200" s="89">
        <v>5163.18</v>
      </c>
      <c r="E200" s="167">
        <v>6255</v>
      </c>
      <c r="F200" s="170">
        <v>40828</v>
      </c>
      <c r="G200" s="17" t="s">
        <v>769</v>
      </c>
      <c r="H200" s="16"/>
      <c r="I200" s="17" t="s">
        <v>769</v>
      </c>
      <c r="J200" s="16"/>
      <c r="K200" s="16"/>
      <c r="L200" s="17" t="s">
        <v>769</v>
      </c>
      <c r="M200" s="17"/>
      <c r="N200" s="16"/>
      <c r="O200" s="18"/>
    </row>
    <row r="201" spans="1:15" s="53" customFormat="1" ht="51" customHeight="1" x14ac:dyDescent="0.2">
      <c r="A201" s="171" t="s">
        <v>1087</v>
      </c>
      <c r="B201" s="16" t="s">
        <v>175</v>
      </c>
      <c r="C201" s="172" t="s">
        <v>2805</v>
      </c>
      <c r="D201" s="89">
        <v>3914.4</v>
      </c>
      <c r="E201" s="167">
        <v>6162</v>
      </c>
      <c r="F201" s="170">
        <v>40744</v>
      </c>
      <c r="G201" s="17" t="s">
        <v>769</v>
      </c>
      <c r="H201" s="16"/>
      <c r="I201" s="17" t="s">
        <v>769</v>
      </c>
      <c r="J201" s="16"/>
      <c r="K201" s="16"/>
      <c r="L201" s="17" t="s">
        <v>769</v>
      </c>
      <c r="M201" s="17"/>
      <c r="N201" s="16"/>
      <c r="O201" s="18"/>
    </row>
    <row r="202" spans="1:15" s="53" customFormat="1" ht="51" customHeight="1" x14ac:dyDescent="0.2">
      <c r="A202" s="171" t="s">
        <v>1088</v>
      </c>
      <c r="B202" s="16" t="s">
        <v>176</v>
      </c>
      <c r="C202" s="172" t="s">
        <v>2806</v>
      </c>
      <c r="D202" s="89">
        <v>1800</v>
      </c>
      <c r="E202" s="167">
        <v>6161</v>
      </c>
      <c r="F202" s="170">
        <v>40744</v>
      </c>
      <c r="G202" s="17" t="s">
        <v>769</v>
      </c>
      <c r="H202" s="16"/>
      <c r="I202" s="17" t="s">
        <v>769</v>
      </c>
      <c r="J202" s="16"/>
      <c r="K202" s="16"/>
      <c r="L202" s="17"/>
      <c r="M202" s="17" t="s">
        <v>769</v>
      </c>
      <c r="N202" s="16"/>
      <c r="O202" s="18"/>
    </row>
    <row r="203" spans="1:15" s="53" customFormat="1" ht="51" customHeight="1" x14ac:dyDescent="0.2">
      <c r="A203" s="171" t="s">
        <v>1089</v>
      </c>
      <c r="B203" s="16" t="s">
        <v>84</v>
      </c>
      <c r="C203" s="172" t="s">
        <v>2807</v>
      </c>
      <c r="D203" s="89">
        <v>7000</v>
      </c>
      <c r="E203" s="167">
        <v>6193</v>
      </c>
      <c r="F203" s="170">
        <v>40766</v>
      </c>
      <c r="G203" s="17" t="s">
        <v>769</v>
      </c>
      <c r="H203" s="16"/>
      <c r="I203" s="17" t="s">
        <v>769</v>
      </c>
      <c r="J203" s="16"/>
      <c r="K203" s="16"/>
      <c r="L203" s="17" t="s">
        <v>769</v>
      </c>
      <c r="M203" s="17"/>
      <c r="N203" s="16"/>
      <c r="O203" s="18"/>
    </row>
    <row r="204" spans="1:15" s="53" customFormat="1" ht="51" customHeight="1" x14ac:dyDescent="0.2">
      <c r="A204" s="781" t="s">
        <v>1090</v>
      </c>
      <c r="B204" s="16" t="s">
        <v>110</v>
      </c>
      <c r="C204" s="792" t="s">
        <v>2808</v>
      </c>
      <c r="D204" s="89">
        <v>160</v>
      </c>
      <c r="E204" s="167">
        <v>6185</v>
      </c>
      <c r="F204" s="170">
        <v>40763</v>
      </c>
      <c r="G204" s="17" t="s">
        <v>769</v>
      </c>
      <c r="H204" s="16"/>
      <c r="I204" s="17" t="s">
        <v>769</v>
      </c>
      <c r="J204" s="16"/>
      <c r="K204" s="16"/>
      <c r="L204" s="17"/>
      <c r="M204" s="17" t="s">
        <v>769</v>
      </c>
      <c r="N204" s="16"/>
      <c r="O204" s="18"/>
    </row>
    <row r="205" spans="1:15" s="53" customFormat="1" ht="51" customHeight="1" x14ac:dyDescent="0.2">
      <c r="A205" s="781"/>
      <c r="B205" s="16" t="s">
        <v>107</v>
      </c>
      <c r="C205" s="792"/>
      <c r="D205" s="89">
        <v>1890</v>
      </c>
      <c r="E205" s="167">
        <v>6186</v>
      </c>
      <c r="F205" s="170">
        <v>40763</v>
      </c>
      <c r="G205" s="17" t="s">
        <v>769</v>
      </c>
      <c r="H205" s="16"/>
      <c r="I205" s="17" t="s">
        <v>769</v>
      </c>
      <c r="J205" s="16"/>
      <c r="K205" s="16"/>
      <c r="L205" s="17" t="s">
        <v>769</v>
      </c>
      <c r="M205" s="17"/>
      <c r="N205" s="16"/>
      <c r="O205" s="18"/>
    </row>
    <row r="206" spans="1:15" s="53" customFormat="1" ht="51" customHeight="1" x14ac:dyDescent="0.2">
      <c r="A206" s="171" t="s">
        <v>1091</v>
      </c>
      <c r="B206" s="16" t="s">
        <v>177</v>
      </c>
      <c r="C206" s="172" t="s">
        <v>2809</v>
      </c>
      <c r="D206" s="89">
        <v>1949.12</v>
      </c>
      <c r="E206" s="167">
        <v>6160</v>
      </c>
      <c r="F206" s="170">
        <v>40744</v>
      </c>
      <c r="G206" s="17" t="s">
        <v>769</v>
      </c>
      <c r="H206" s="16"/>
      <c r="I206" s="17" t="s">
        <v>769</v>
      </c>
      <c r="J206" s="16"/>
      <c r="K206" s="16"/>
      <c r="L206" s="17" t="s">
        <v>769</v>
      </c>
      <c r="M206" s="17"/>
      <c r="N206" s="16"/>
      <c r="O206" s="18"/>
    </row>
    <row r="207" spans="1:15" s="53" customFormat="1" ht="51" customHeight="1" x14ac:dyDescent="0.2">
      <c r="A207" s="781" t="s">
        <v>1092</v>
      </c>
      <c r="B207" s="16" t="s">
        <v>178</v>
      </c>
      <c r="C207" s="792" t="s">
        <v>2811</v>
      </c>
      <c r="D207" s="89">
        <v>13498</v>
      </c>
      <c r="E207" s="77" t="s">
        <v>210</v>
      </c>
      <c r="F207" s="170">
        <v>40772</v>
      </c>
      <c r="G207" s="17" t="s">
        <v>769</v>
      </c>
      <c r="H207" s="16"/>
      <c r="I207" s="17" t="s">
        <v>769</v>
      </c>
      <c r="J207" s="16"/>
      <c r="K207" s="16"/>
      <c r="L207" s="17" t="s">
        <v>769</v>
      </c>
      <c r="M207" s="17"/>
      <c r="N207" s="16"/>
      <c r="O207" s="18"/>
    </row>
    <row r="208" spans="1:15" s="53" customFormat="1" ht="51" customHeight="1" x14ac:dyDescent="0.2">
      <c r="A208" s="781"/>
      <c r="B208" s="16" t="s">
        <v>179</v>
      </c>
      <c r="C208" s="792"/>
      <c r="D208" s="89">
        <v>10500</v>
      </c>
      <c r="E208" s="77" t="s">
        <v>211</v>
      </c>
      <c r="F208" s="170">
        <v>40772</v>
      </c>
      <c r="G208" s="17" t="s">
        <v>769</v>
      </c>
      <c r="H208" s="16"/>
      <c r="I208" s="17" t="s">
        <v>769</v>
      </c>
      <c r="J208" s="16"/>
      <c r="K208" s="16"/>
      <c r="L208" s="17" t="s">
        <v>769</v>
      </c>
      <c r="M208" s="17"/>
      <c r="N208" s="16"/>
      <c r="O208" s="18"/>
    </row>
    <row r="209" spans="1:15" s="53" customFormat="1" ht="51" customHeight="1" x14ac:dyDescent="0.2">
      <c r="A209" s="781" t="s">
        <v>1093</v>
      </c>
      <c r="B209" s="16" t="s">
        <v>100</v>
      </c>
      <c r="C209" s="792" t="s">
        <v>1917</v>
      </c>
      <c r="D209" s="89">
        <v>2600</v>
      </c>
      <c r="E209" s="77" t="s">
        <v>212</v>
      </c>
      <c r="F209" s="170">
        <v>40833</v>
      </c>
      <c r="G209" s="17" t="s">
        <v>769</v>
      </c>
      <c r="H209" s="16"/>
      <c r="I209" s="17" t="s">
        <v>769</v>
      </c>
      <c r="J209" s="16"/>
      <c r="K209" s="16"/>
      <c r="L209" s="17"/>
      <c r="M209" s="17" t="s">
        <v>769</v>
      </c>
      <c r="N209" s="16"/>
      <c r="O209" s="18"/>
    </row>
    <row r="210" spans="1:15" s="53" customFormat="1" ht="51" customHeight="1" x14ac:dyDescent="0.2">
      <c r="A210" s="781"/>
      <c r="B210" s="16" t="s">
        <v>101</v>
      </c>
      <c r="C210" s="792"/>
      <c r="D210" s="89">
        <v>6215</v>
      </c>
      <c r="E210" s="77" t="s">
        <v>213</v>
      </c>
      <c r="F210" s="170">
        <v>40833</v>
      </c>
      <c r="G210" s="17" t="s">
        <v>769</v>
      </c>
      <c r="H210" s="16"/>
      <c r="I210" s="17" t="s">
        <v>769</v>
      </c>
      <c r="J210" s="16"/>
      <c r="K210" s="16"/>
      <c r="L210" s="17"/>
      <c r="M210" s="17" t="s">
        <v>769</v>
      </c>
      <c r="N210" s="16"/>
      <c r="O210" s="18"/>
    </row>
    <row r="211" spans="1:15" s="53" customFormat="1" ht="51" customHeight="1" x14ac:dyDescent="0.2">
      <c r="A211" s="781"/>
      <c r="B211" s="16" t="s">
        <v>126</v>
      </c>
      <c r="C211" s="792"/>
      <c r="D211" s="89">
        <v>13313</v>
      </c>
      <c r="E211" s="77" t="s">
        <v>214</v>
      </c>
      <c r="F211" s="170">
        <v>40833</v>
      </c>
      <c r="G211" s="17" t="s">
        <v>769</v>
      </c>
      <c r="H211" s="16"/>
      <c r="I211" s="17" t="s">
        <v>769</v>
      </c>
      <c r="J211" s="16"/>
      <c r="K211" s="16"/>
      <c r="L211" s="17"/>
      <c r="M211" s="17" t="s">
        <v>769</v>
      </c>
      <c r="N211" s="16"/>
      <c r="O211" s="18"/>
    </row>
    <row r="212" spans="1:15" s="53" customFormat="1" ht="51" customHeight="1" x14ac:dyDescent="0.2">
      <c r="A212" s="781" t="s">
        <v>1094</v>
      </c>
      <c r="B212" s="16" t="s">
        <v>174</v>
      </c>
      <c r="C212" s="792" t="s">
        <v>1918</v>
      </c>
      <c r="D212" s="89">
        <v>22176</v>
      </c>
      <c r="E212" s="77" t="s">
        <v>215</v>
      </c>
      <c r="F212" s="170">
        <v>40772</v>
      </c>
      <c r="G212" s="17" t="s">
        <v>769</v>
      </c>
      <c r="H212" s="16"/>
      <c r="I212" s="17" t="s">
        <v>769</v>
      </c>
      <c r="J212" s="16"/>
      <c r="K212" s="16"/>
      <c r="L212" s="17"/>
      <c r="M212" s="17" t="s">
        <v>769</v>
      </c>
      <c r="N212" s="16"/>
      <c r="O212" s="18"/>
    </row>
    <row r="213" spans="1:15" s="53" customFormat="1" ht="51" customHeight="1" x14ac:dyDescent="0.2">
      <c r="A213" s="781"/>
      <c r="B213" s="16" t="s">
        <v>172</v>
      </c>
      <c r="C213" s="792"/>
      <c r="D213" s="89">
        <v>3520</v>
      </c>
      <c r="E213" s="77" t="s">
        <v>216</v>
      </c>
      <c r="F213" s="170">
        <v>40772</v>
      </c>
      <c r="G213" s="17" t="s">
        <v>769</v>
      </c>
      <c r="H213" s="16"/>
      <c r="I213" s="17" t="s">
        <v>769</v>
      </c>
      <c r="J213" s="16"/>
      <c r="K213" s="16"/>
      <c r="L213" s="17" t="s">
        <v>769</v>
      </c>
      <c r="M213" s="17"/>
      <c r="N213" s="16"/>
      <c r="O213" s="18"/>
    </row>
    <row r="214" spans="1:15" s="53" customFormat="1" ht="51" customHeight="1" x14ac:dyDescent="0.2">
      <c r="A214" s="781" t="s">
        <v>1095</v>
      </c>
      <c r="B214" s="16" t="s">
        <v>113</v>
      </c>
      <c r="C214" s="792" t="s">
        <v>2812</v>
      </c>
      <c r="D214" s="89">
        <v>165.78</v>
      </c>
      <c r="E214" s="167">
        <v>6171</v>
      </c>
      <c r="F214" s="780">
        <v>40746</v>
      </c>
      <c r="G214" s="17" t="s">
        <v>769</v>
      </c>
      <c r="H214" s="16"/>
      <c r="I214" s="17" t="s">
        <v>769</v>
      </c>
      <c r="J214" s="16"/>
      <c r="K214" s="16"/>
      <c r="L214" s="17" t="s">
        <v>769</v>
      </c>
      <c r="M214" s="17"/>
      <c r="N214" s="16"/>
      <c r="O214" s="18"/>
    </row>
    <row r="215" spans="1:15" s="53" customFormat="1" ht="51" customHeight="1" x14ac:dyDescent="0.2">
      <c r="A215" s="781"/>
      <c r="B215" s="16" t="s">
        <v>67</v>
      </c>
      <c r="C215" s="792"/>
      <c r="D215" s="89">
        <v>275.44</v>
      </c>
      <c r="E215" s="167">
        <v>6172</v>
      </c>
      <c r="F215" s="780"/>
      <c r="G215" s="17" t="s">
        <v>769</v>
      </c>
      <c r="H215" s="16"/>
      <c r="I215" s="17" t="s">
        <v>769</v>
      </c>
      <c r="J215" s="16"/>
      <c r="K215" s="16"/>
      <c r="L215" s="17"/>
      <c r="M215" s="17" t="s">
        <v>769</v>
      </c>
      <c r="N215" s="16"/>
      <c r="O215" s="18"/>
    </row>
    <row r="216" spans="1:15" s="53" customFormat="1" ht="51" customHeight="1" x14ac:dyDescent="0.2">
      <c r="A216" s="781"/>
      <c r="B216" s="16" t="s">
        <v>68</v>
      </c>
      <c r="C216" s="792"/>
      <c r="D216" s="89">
        <v>195</v>
      </c>
      <c r="E216" s="167">
        <v>6173</v>
      </c>
      <c r="F216" s="780"/>
      <c r="G216" s="17" t="s">
        <v>769</v>
      </c>
      <c r="H216" s="16"/>
      <c r="I216" s="17" t="s">
        <v>769</v>
      </c>
      <c r="J216" s="16"/>
      <c r="K216" s="16"/>
      <c r="L216" s="17"/>
      <c r="M216" s="17" t="s">
        <v>769</v>
      </c>
      <c r="N216" s="16"/>
      <c r="O216" s="18"/>
    </row>
    <row r="217" spans="1:15" s="53" customFormat="1" ht="51" customHeight="1" x14ac:dyDescent="0.2">
      <c r="A217" s="171" t="s">
        <v>1096</v>
      </c>
      <c r="B217" s="16" t="s">
        <v>180</v>
      </c>
      <c r="C217" s="172" t="s">
        <v>2813</v>
      </c>
      <c r="D217" s="89">
        <v>1150</v>
      </c>
      <c r="E217" s="167">
        <v>6174</v>
      </c>
      <c r="F217" s="170">
        <v>40753</v>
      </c>
      <c r="G217" s="17" t="s">
        <v>769</v>
      </c>
      <c r="H217" s="16"/>
      <c r="I217" s="17" t="s">
        <v>769</v>
      </c>
      <c r="J217" s="16"/>
      <c r="K217" s="16"/>
      <c r="L217" s="17"/>
      <c r="M217" s="17" t="s">
        <v>769</v>
      </c>
      <c r="N217" s="16"/>
      <c r="O217" s="18"/>
    </row>
    <row r="218" spans="1:15" s="53" customFormat="1" ht="51" customHeight="1" x14ac:dyDescent="0.2">
      <c r="A218" s="171" t="s">
        <v>1097</v>
      </c>
      <c r="B218" s="16" t="s">
        <v>100</v>
      </c>
      <c r="C218" s="172" t="s">
        <v>2814</v>
      </c>
      <c r="D218" s="89">
        <v>441.16</v>
      </c>
      <c r="E218" s="167">
        <v>6194</v>
      </c>
      <c r="F218" s="170">
        <v>40766</v>
      </c>
      <c r="G218" s="17" t="s">
        <v>769</v>
      </c>
      <c r="H218" s="16"/>
      <c r="I218" s="17" t="s">
        <v>769</v>
      </c>
      <c r="J218" s="16"/>
      <c r="K218" s="16"/>
      <c r="L218" s="17" t="s">
        <v>769</v>
      </c>
      <c r="M218" s="17"/>
      <c r="N218" s="16"/>
      <c r="O218" s="18"/>
    </row>
    <row r="219" spans="1:15" s="53" customFormat="1" ht="51" customHeight="1" x14ac:dyDescent="0.2">
      <c r="A219" s="171" t="s">
        <v>1098</v>
      </c>
      <c r="B219" s="16" t="s">
        <v>101</v>
      </c>
      <c r="C219" s="172" t="s">
        <v>2815</v>
      </c>
      <c r="D219" s="89">
        <v>372.9</v>
      </c>
      <c r="E219" s="167">
        <v>6195</v>
      </c>
      <c r="F219" s="170">
        <v>40767</v>
      </c>
      <c r="G219" s="17" t="s">
        <v>769</v>
      </c>
      <c r="H219" s="16"/>
      <c r="I219" s="17" t="s">
        <v>769</v>
      </c>
      <c r="J219" s="16"/>
      <c r="K219" s="16"/>
      <c r="L219" s="17" t="s">
        <v>769</v>
      </c>
      <c r="M219" s="17"/>
      <c r="N219" s="16"/>
      <c r="O219" s="18"/>
    </row>
    <row r="220" spans="1:15" s="53" customFormat="1" ht="51" customHeight="1" x14ac:dyDescent="0.2">
      <c r="A220" s="171" t="s">
        <v>1099</v>
      </c>
      <c r="B220" s="16" t="s">
        <v>181</v>
      </c>
      <c r="C220" s="172" t="s">
        <v>2816</v>
      </c>
      <c r="D220" s="89">
        <v>3000</v>
      </c>
      <c r="E220" s="167">
        <v>6205</v>
      </c>
      <c r="F220" s="170">
        <v>40780</v>
      </c>
      <c r="G220" s="17" t="s">
        <v>769</v>
      </c>
      <c r="H220" s="16"/>
      <c r="I220" s="17" t="s">
        <v>769</v>
      </c>
      <c r="J220" s="16"/>
      <c r="K220" s="16"/>
      <c r="L220" s="17"/>
      <c r="M220" s="17" t="s">
        <v>769</v>
      </c>
      <c r="N220" s="16"/>
      <c r="O220" s="18"/>
    </row>
    <row r="221" spans="1:15" s="53" customFormat="1" ht="51" customHeight="1" x14ac:dyDescent="0.2">
      <c r="A221" s="171" t="s">
        <v>1100</v>
      </c>
      <c r="B221" s="16" t="s">
        <v>87</v>
      </c>
      <c r="C221" s="172" t="s">
        <v>2817</v>
      </c>
      <c r="D221" s="89">
        <v>1193.8599999999999</v>
      </c>
      <c r="E221" s="167">
        <v>6206</v>
      </c>
      <c r="F221" s="170">
        <v>40780</v>
      </c>
      <c r="G221" s="17" t="s">
        <v>769</v>
      </c>
      <c r="H221" s="16"/>
      <c r="I221" s="17" t="s">
        <v>769</v>
      </c>
      <c r="J221" s="16"/>
      <c r="K221" s="16"/>
      <c r="L221" s="17"/>
      <c r="M221" s="17" t="s">
        <v>769</v>
      </c>
      <c r="N221" s="16"/>
      <c r="O221" s="18"/>
    </row>
    <row r="222" spans="1:15" s="53" customFormat="1" ht="51" customHeight="1" x14ac:dyDescent="0.2">
      <c r="A222" s="171" t="s">
        <v>1101</v>
      </c>
      <c r="B222" s="16" t="s">
        <v>182</v>
      </c>
      <c r="C222" s="172" t="s">
        <v>2818</v>
      </c>
      <c r="D222" s="89">
        <v>750</v>
      </c>
      <c r="E222" s="167">
        <v>6201</v>
      </c>
      <c r="F222" s="170">
        <v>40773</v>
      </c>
      <c r="G222" s="17" t="s">
        <v>769</v>
      </c>
      <c r="H222" s="16"/>
      <c r="I222" s="17" t="s">
        <v>769</v>
      </c>
      <c r="J222" s="16"/>
      <c r="K222" s="16"/>
      <c r="L222" s="17"/>
      <c r="M222" s="17" t="s">
        <v>769</v>
      </c>
      <c r="N222" s="16"/>
      <c r="O222" s="18"/>
    </row>
    <row r="223" spans="1:15" s="53" customFormat="1" ht="51" customHeight="1" x14ac:dyDescent="0.2">
      <c r="A223" s="781" t="s">
        <v>1102</v>
      </c>
      <c r="B223" s="16" t="s">
        <v>67</v>
      </c>
      <c r="C223" s="792" t="s">
        <v>2819</v>
      </c>
      <c r="D223" s="89">
        <v>254.25</v>
      </c>
      <c r="E223" s="167">
        <v>6203</v>
      </c>
      <c r="F223" s="170">
        <v>40777</v>
      </c>
      <c r="G223" s="17" t="s">
        <v>769</v>
      </c>
      <c r="H223" s="16"/>
      <c r="I223" s="17" t="s">
        <v>769</v>
      </c>
      <c r="J223" s="16"/>
      <c r="K223" s="16"/>
      <c r="L223" s="17"/>
      <c r="M223" s="17" t="s">
        <v>769</v>
      </c>
      <c r="N223" s="16"/>
      <c r="O223" s="18"/>
    </row>
    <row r="224" spans="1:15" s="53" customFormat="1" ht="51" customHeight="1" x14ac:dyDescent="0.2">
      <c r="A224" s="781"/>
      <c r="B224" s="16" t="s">
        <v>83</v>
      </c>
      <c r="C224" s="792"/>
      <c r="D224" s="89">
        <v>254.25</v>
      </c>
      <c r="E224" s="167">
        <v>6202</v>
      </c>
      <c r="F224" s="170">
        <v>40777</v>
      </c>
      <c r="G224" s="17" t="s">
        <v>769</v>
      </c>
      <c r="H224" s="16"/>
      <c r="I224" s="17" t="s">
        <v>769</v>
      </c>
      <c r="J224" s="16"/>
      <c r="K224" s="16"/>
      <c r="L224" s="17"/>
      <c r="M224" s="17" t="s">
        <v>769</v>
      </c>
      <c r="N224" s="16"/>
      <c r="O224" s="18"/>
    </row>
    <row r="225" spans="1:15" s="53" customFormat="1" ht="51" customHeight="1" x14ac:dyDescent="0.2">
      <c r="A225" s="781"/>
      <c r="B225" s="16" t="s">
        <v>68</v>
      </c>
      <c r="C225" s="792"/>
      <c r="D225" s="89">
        <v>180</v>
      </c>
      <c r="E225" s="167">
        <v>6204</v>
      </c>
      <c r="F225" s="170">
        <v>40777</v>
      </c>
      <c r="G225" s="17" t="s">
        <v>769</v>
      </c>
      <c r="H225" s="16"/>
      <c r="I225" s="17" t="s">
        <v>769</v>
      </c>
      <c r="J225" s="16"/>
      <c r="K225" s="16"/>
      <c r="L225" s="17" t="s">
        <v>769</v>
      </c>
      <c r="M225" s="17"/>
      <c r="N225" s="16"/>
      <c r="O225" s="18"/>
    </row>
    <row r="226" spans="1:15" s="53" customFormat="1" ht="51" customHeight="1" x14ac:dyDescent="0.2">
      <c r="A226" s="171" t="s">
        <v>1103</v>
      </c>
      <c r="B226" s="16" t="s">
        <v>111</v>
      </c>
      <c r="C226" s="172" t="s">
        <v>2820</v>
      </c>
      <c r="D226" s="89">
        <v>480.25</v>
      </c>
      <c r="E226" s="167">
        <v>6211</v>
      </c>
      <c r="F226" s="170">
        <v>40787</v>
      </c>
      <c r="G226" s="17" t="s">
        <v>769</v>
      </c>
      <c r="H226" s="16"/>
      <c r="I226" s="17" t="s">
        <v>769</v>
      </c>
      <c r="J226" s="16"/>
      <c r="K226" s="16"/>
      <c r="L226" s="17" t="s">
        <v>769</v>
      </c>
      <c r="M226" s="17"/>
      <c r="N226" s="16"/>
      <c r="O226" s="18"/>
    </row>
    <row r="227" spans="1:15" s="53" customFormat="1" ht="51" customHeight="1" x14ac:dyDescent="0.2">
      <c r="A227" s="171" t="s">
        <v>1104</v>
      </c>
      <c r="B227" s="16" t="s">
        <v>169</v>
      </c>
      <c r="C227" s="172" t="s">
        <v>2821</v>
      </c>
      <c r="D227" s="89">
        <v>1220.6600000000001</v>
      </c>
      <c r="E227" s="167">
        <v>6221</v>
      </c>
      <c r="F227" s="170" t="s">
        <v>204</v>
      </c>
      <c r="G227" s="17" t="s">
        <v>769</v>
      </c>
      <c r="H227" s="16"/>
      <c r="I227" s="17" t="s">
        <v>769</v>
      </c>
      <c r="J227" s="16"/>
      <c r="K227" s="16"/>
      <c r="L227" s="17" t="s">
        <v>769</v>
      </c>
      <c r="M227" s="17"/>
      <c r="N227" s="16"/>
      <c r="O227" s="18"/>
    </row>
    <row r="228" spans="1:15" s="53" customFormat="1" ht="51" customHeight="1" x14ac:dyDescent="0.2">
      <c r="A228" s="781" t="s">
        <v>1105</v>
      </c>
      <c r="B228" s="16" t="s">
        <v>67</v>
      </c>
      <c r="C228" s="792" t="s">
        <v>2822</v>
      </c>
      <c r="D228" s="89">
        <v>142.38</v>
      </c>
      <c r="E228" s="167">
        <v>6213</v>
      </c>
      <c r="F228" s="170">
        <v>40787</v>
      </c>
      <c r="G228" s="17" t="s">
        <v>769</v>
      </c>
      <c r="H228" s="16"/>
      <c r="I228" s="17" t="s">
        <v>769</v>
      </c>
      <c r="J228" s="16"/>
      <c r="K228" s="16"/>
      <c r="L228" s="17" t="s">
        <v>769</v>
      </c>
      <c r="M228" s="17"/>
      <c r="N228" s="16"/>
      <c r="O228" s="18"/>
    </row>
    <row r="229" spans="1:15" s="53" customFormat="1" ht="51" customHeight="1" x14ac:dyDescent="0.2">
      <c r="A229" s="781"/>
      <c r="B229" s="16" t="s">
        <v>83</v>
      </c>
      <c r="C229" s="792"/>
      <c r="D229" s="89">
        <v>142.38</v>
      </c>
      <c r="E229" s="167">
        <v>6212</v>
      </c>
      <c r="F229" s="170">
        <v>40787</v>
      </c>
      <c r="G229" s="17" t="s">
        <v>769</v>
      </c>
      <c r="H229" s="16"/>
      <c r="I229" s="17" t="s">
        <v>769</v>
      </c>
      <c r="J229" s="16"/>
      <c r="K229" s="16"/>
      <c r="L229" s="17" t="s">
        <v>769</v>
      </c>
      <c r="M229" s="17"/>
      <c r="N229" s="16"/>
      <c r="O229" s="18"/>
    </row>
    <row r="230" spans="1:15" s="53" customFormat="1" ht="51" customHeight="1" x14ac:dyDescent="0.2">
      <c r="A230" s="171" t="s">
        <v>1106</v>
      </c>
      <c r="B230" s="16" t="s">
        <v>99</v>
      </c>
      <c r="C230" s="172" t="s">
        <v>2823</v>
      </c>
      <c r="D230" s="89">
        <v>200</v>
      </c>
      <c r="E230" s="167">
        <v>6229</v>
      </c>
      <c r="F230" s="170">
        <v>40800</v>
      </c>
      <c r="G230" s="17" t="s">
        <v>769</v>
      </c>
      <c r="H230" s="16"/>
      <c r="I230" s="17" t="s">
        <v>769</v>
      </c>
      <c r="J230" s="16"/>
      <c r="K230" s="16"/>
      <c r="L230" s="17" t="s">
        <v>769</v>
      </c>
      <c r="M230" s="17"/>
      <c r="N230" s="16"/>
      <c r="O230" s="18"/>
    </row>
    <row r="231" spans="1:15" s="53" customFormat="1" ht="51" customHeight="1" x14ac:dyDescent="0.2">
      <c r="A231" s="171" t="s">
        <v>1107</v>
      </c>
      <c r="B231" s="16" t="s">
        <v>98</v>
      </c>
      <c r="C231" s="172" t="s">
        <v>2824</v>
      </c>
      <c r="D231" s="89">
        <v>178.99</v>
      </c>
      <c r="E231" s="167">
        <v>6224</v>
      </c>
      <c r="F231" s="170">
        <v>40793</v>
      </c>
      <c r="G231" s="17" t="s">
        <v>769</v>
      </c>
      <c r="H231" s="16"/>
      <c r="I231" s="17" t="s">
        <v>769</v>
      </c>
      <c r="J231" s="16"/>
      <c r="K231" s="16"/>
      <c r="L231" s="17" t="s">
        <v>769</v>
      </c>
      <c r="M231" s="17"/>
      <c r="N231" s="16"/>
      <c r="O231" s="18"/>
    </row>
    <row r="232" spans="1:15" s="53" customFormat="1" ht="51" customHeight="1" x14ac:dyDescent="0.2">
      <c r="A232" s="171" t="s">
        <v>1108</v>
      </c>
      <c r="B232" s="16" t="s">
        <v>183</v>
      </c>
      <c r="C232" s="172" t="s">
        <v>2825</v>
      </c>
      <c r="D232" s="89">
        <v>102.4</v>
      </c>
      <c r="E232" s="167">
        <v>6238</v>
      </c>
      <c r="F232" s="170">
        <v>40812</v>
      </c>
      <c r="G232" s="17" t="s">
        <v>769</v>
      </c>
      <c r="H232" s="16"/>
      <c r="I232" s="17" t="s">
        <v>769</v>
      </c>
      <c r="J232" s="16"/>
      <c r="K232" s="16"/>
      <c r="L232" s="17" t="s">
        <v>769</v>
      </c>
      <c r="M232" s="17"/>
      <c r="N232" s="16"/>
      <c r="O232" s="18"/>
    </row>
    <row r="233" spans="1:15" s="53" customFormat="1" ht="51" customHeight="1" x14ac:dyDescent="0.2">
      <c r="A233" s="171" t="s">
        <v>1109</v>
      </c>
      <c r="B233" s="16" t="s">
        <v>184</v>
      </c>
      <c r="C233" s="172" t="s">
        <v>2826</v>
      </c>
      <c r="D233" s="89">
        <v>355</v>
      </c>
      <c r="E233" s="167">
        <v>6237</v>
      </c>
      <c r="F233" s="170">
        <v>40812</v>
      </c>
      <c r="G233" s="17" t="s">
        <v>769</v>
      </c>
      <c r="H233" s="16"/>
      <c r="I233" s="17" t="s">
        <v>769</v>
      </c>
      <c r="J233" s="16"/>
      <c r="K233" s="16"/>
      <c r="L233" s="17" t="s">
        <v>769</v>
      </c>
      <c r="M233" s="17"/>
      <c r="N233" s="16"/>
      <c r="O233" s="18"/>
    </row>
    <row r="234" spans="1:15" s="53" customFormat="1" ht="51" customHeight="1" x14ac:dyDescent="0.2">
      <c r="A234" s="171" t="s">
        <v>1110</v>
      </c>
      <c r="B234" s="16" t="s">
        <v>185</v>
      </c>
      <c r="C234" s="172" t="s">
        <v>2827</v>
      </c>
      <c r="D234" s="89">
        <v>3580</v>
      </c>
      <c r="E234" s="167">
        <v>6254</v>
      </c>
      <c r="F234" s="170">
        <v>40827</v>
      </c>
      <c r="G234" s="17" t="s">
        <v>769</v>
      </c>
      <c r="H234" s="16"/>
      <c r="I234" s="17" t="s">
        <v>769</v>
      </c>
      <c r="J234" s="16"/>
      <c r="K234" s="16"/>
      <c r="L234" s="17" t="s">
        <v>769</v>
      </c>
      <c r="M234" s="17"/>
      <c r="N234" s="16"/>
      <c r="O234" s="18"/>
    </row>
    <row r="235" spans="1:15" s="53" customFormat="1" ht="51" customHeight="1" x14ac:dyDescent="0.2">
      <c r="A235" s="171" t="s">
        <v>1111</v>
      </c>
      <c r="B235" s="16" t="s">
        <v>153</v>
      </c>
      <c r="C235" s="172" t="s">
        <v>2828</v>
      </c>
      <c r="D235" s="89">
        <v>117.5</v>
      </c>
      <c r="E235" s="167">
        <v>6275</v>
      </c>
      <c r="F235" s="170">
        <v>40844</v>
      </c>
      <c r="G235" s="17" t="s">
        <v>769</v>
      </c>
      <c r="H235" s="16"/>
      <c r="I235" s="17" t="s">
        <v>769</v>
      </c>
      <c r="J235" s="16"/>
      <c r="K235" s="16"/>
      <c r="L235" s="17" t="s">
        <v>769</v>
      </c>
      <c r="M235" s="17"/>
      <c r="N235" s="16"/>
      <c r="O235" s="18"/>
    </row>
    <row r="236" spans="1:15" s="53" customFormat="1" ht="51" customHeight="1" x14ac:dyDescent="0.2">
      <c r="A236" s="781" t="s">
        <v>1112</v>
      </c>
      <c r="B236" s="16" t="s">
        <v>186</v>
      </c>
      <c r="C236" s="792" t="s">
        <v>2829</v>
      </c>
      <c r="D236" s="89">
        <v>4972</v>
      </c>
      <c r="E236" s="167">
        <v>6283</v>
      </c>
      <c r="F236" s="170">
        <v>40857</v>
      </c>
      <c r="G236" s="17" t="s">
        <v>769</v>
      </c>
      <c r="H236" s="16"/>
      <c r="I236" s="17" t="s">
        <v>769</v>
      </c>
      <c r="J236" s="16"/>
      <c r="K236" s="16"/>
      <c r="L236" s="17" t="s">
        <v>769</v>
      </c>
      <c r="M236" s="17"/>
      <c r="N236" s="16"/>
      <c r="O236" s="18"/>
    </row>
    <row r="237" spans="1:15" s="53" customFormat="1" ht="51" customHeight="1" x14ac:dyDescent="0.2">
      <c r="A237" s="781"/>
      <c r="B237" s="16" t="s">
        <v>187</v>
      </c>
      <c r="C237" s="792"/>
      <c r="D237" s="89">
        <v>2400</v>
      </c>
      <c r="E237" s="167">
        <v>6282</v>
      </c>
      <c r="F237" s="170">
        <v>40857</v>
      </c>
      <c r="G237" s="17" t="s">
        <v>769</v>
      </c>
      <c r="H237" s="16"/>
      <c r="I237" s="17" t="s">
        <v>769</v>
      </c>
      <c r="J237" s="16"/>
      <c r="K237" s="16"/>
      <c r="L237" s="17"/>
      <c r="M237" s="17" t="s">
        <v>769</v>
      </c>
      <c r="N237" s="16"/>
      <c r="O237" s="18"/>
    </row>
    <row r="238" spans="1:15" s="53" customFormat="1" ht="51" customHeight="1" x14ac:dyDescent="0.2">
      <c r="A238" s="781"/>
      <c r="B238" s="16" t="s">
        <v>188</v>
      </c>
      <c r="C238" s="792"/>
      <c r="D238" s="89">
        <v>3600</v>
      </c>
      <c r="E238" s="167">
        <v>6281</v>
      </c>
      <c r="F238" s="170">
        <v>40857</v>
      </c>
      <c r="G238" s="17" t="s">
        <v>769</v>
      </c>
      <c r="H238" s="16"/>
      <c r="I238" s="17" t="s">
        <v>769</v>
      </c>
      <c r="J238" s="16"/>
      <c r="K238" s="16"/>
      <c r="L238" s="17"/>
      <c r="M238" s="17" t="s">
        <v>769</v>
      </c>
      <c r="N238" s="16"/>
      <c r="O238" s="18"/>
    </row>
    <row r="239" spans="1:15" s="53" customFormat="1" ht="51" customHeight="1" x14ac:dyDescent="0.2">
      <c r="A239" s="781" t="s">
        <v>1113</v>
      </c>
      <c r="B239" s="16" t="s">
        <v>97</v>
      </c>
      <c r="C239" s="792" t="s">
        <v>2754</v>
      </c>
      <c r="D239" s="89">
        <v>4044.84</v>
      </c>
      <c r="E239" s="167">
        <v>6263</v>
      </c>
      <c r="F239" s="170">
        <v>40834</v>
      </c>
      <c r="G239" s="17" t="s">
        <v>769</v>
      </c>
      <c r="H239" s="16"/>
      <c r="I239" s="17" t="s">
        <v>769</v>
      </c>
      <c r="J239" s="16"/>
      <c r="K239" s="16"/>
      <c r="L239" s="17"/>
      <c r="M239" s="17" t="s">
        <v>769</v>
      </c>
      <c r="N239" s="16"/>
      <c r="O239" s="18"/>
    </row>
    <row r="240" spans="1:15" s="53" customFormat="1" ht="51" customHeight="1" x14ac:dyDescent="0.2">
      <c r="A240" s="781"/>
      <c r="B240" s="16" t="s">
        <v>189</v>
      </c>
      <c r="C240" s="792"/>
      <c r="D240" s="89">
        <v>3000</v>
      </c>
      <c r="E240" s="167">
        <v>6264</v>
      </c>
      <c r="F240" s="170">
        <v>40834</v>
      </c>
      <c r="G240" s="17" t="s">
        <v>769</v>
      </c>
      <c r="H240" s="16"/>
      <c r="I240" s="17" t="s">
        <v>769</v>
      </c>
      <c r="J240" s="16"/>
      <c r="K240" s="16"/>
      <c r="L240" s="17" t="s">
        <v>769</v>
      </c>
      <c r="M240" s="17"/>
      <c r="N240" s="16"/>
      <c r="O240" s="18"/>
    </row>
    <row r="241" spans="1:15" s="53" customFormat="1" ht="51" customHeight="1" x14ac:dyDescent="0.2">
      <c r="A241" s="781"/>
      <c r="B241" s="16" t="s">
        <v>190</v>
      </c>
      <c r="C241" s="792"/>
      <c r="D241" s="89">
        <v>701.36</v>
      </c>
      <c r="E241" s="167">
        <v>6266</v>
      </c>
      <c r="F241" s="170">
        <v>40834</v>
      </c>
      <c r="G241" s="17" t="s">
        <v>769</v>
      </c>
      <c r="H241" s="16"/>
      <c r="I241" s="17" t="s">
        <v>769</v>
      </c>
      <c r="J241" s="16"/>
      <c r="K241" s="16"/>
      <c r="L241" s="17"/>
      <c r="M241" s="17" t="s">
        <v>769</v>
      </c>
      <c r="N241" s="16"/>
      <c r="O241" s="18"/>
    </row>
    <row r="242" spans="1:15" s="53" customFormat="1" ht="51" customHeight="1" x14ac:dyDescent="0.2">
      <c r="A242" s="781" t="s">
        <v>1114</v>
      </c>
      <c r="B242" s="16" t="s">
        <v>191</v>
      </c>
      <c r="C242" s="792" t="s">
        <v>2830</v>
      </c>
      <c r="D242" s="89">
        <v>80</v>
      </c>
      <c r="E242" s="167">
        <v>6273</v>
      </c>
      <c r="F242" s="170">
        <v>40842</v>
      </c>
      <c r="G242" s="17" t="s">
        <v>769</v>
      </c>
      <c r="H242" s="16"/>
      <c r="I242" s="17" t="s">
        <v>769</v>
      </c>
      <c r="J242" s="16"/>
      <c r="K242" s="16"/>
      <c r="L242" s="17"/>
      <c r="M242" s="17" t="s">
        <v>769</v>
      </c>
      <c r="N242" s="16"/>
      <c r="O242" s="18"/>
    </row>
    <row r="243" spans="1:15" s="53" customFormat="1" ht="51" customHeight="1" x14ac:dyDescent="0.2">
      <c r="A243" s="781"/>
      <c r="B243" s="16" t="s">
        <v>107</v>
      </c>
      <c r="C243" s="792"/>
      <c r="D243" s="89">
        <v>2810</v>
      </c>
      <c r="E243" s="167">
        <v>6274</v>
      </c>
      <c r="F243" s="170">
        <v>40842</v>
      </c>
      <c r="G243" s="17" t="s">
        <v>769</v>
      </c>
      <c r="H243" s="16"/>
      <c r="I243" s="17" t="s">
        <v>769</v>
      </c>
      <c r="J243" s="16"/>
      <c r="K243" s="16"/>
      <c r="L243" s="17" t="s">
        <v>769</v>
      </c>
      <c r="M243" s="17" t="s">
        <v>769</v>
      </c>
      <c r="N243" s="16"/>
      <c r="O243" s="18"/>
    </row>
    <row r="244" spans="1:15" s="53" customFormat="1" ht="51" customHeight="1" x14ac:dyDescent="0.2">
      <c r="A244" s="171" t="s">
        <v>1115</v>
      </c>
      <c r="B244" s="16" t="s">
        <v>191</v>
      </c>
      <c r="C244" s="172" t="s">
        <v>2831</v>
      </c>
      <c r="D244" s="89">
        <v>1500</v>
      </c>
      <c r="E244" s="167">
        <v>6253</v>
      </c>
      <c r="F244" s="170">
        <v>40827</v>
      </c>
      <c r="G244" s="17" t="s">
        <v>769</v>
      </c>
      <c r="H244" s="16"/>
      <c r="I244" s="17" t="s">
        <v>769</v>
      </c>
      <c r="J244" s="16"/>
      <c r="K244" s="16"/>
      <c r="L244" s="17" t="s">
        <v>769</v>
      </c>
      <c r="M244" s="17"/>
      <c r="N244" s="16"/>
      <c r="O244" s="18"/>
    </row>
    <row r="245" spans="1:15" s="53" customFormat="1" ht="51" customHeight="1" x14ac:dyDescent="0.2">
      <c r="A245" s="171" t="s">
        <v>1116</v>
      </c>
      <c r="B245" s="16" t="s">
        <v>192</v>
      </c>
      <c r="C245" s="172" t="s">
        <v>2832</v>
      </c>
      <c r="D245" s="89">
        <v>2050</v>
      </c>
      <c r="E245" s="167">
        <v>6257</v>
      </c>
      <c r="F245" s="170">
        <v>40829</v>
      </c>
      <c r="G245" s="17" t="s">
        <v>769</v>
      </c>
      <c r="H245" s="16"/>
      <c r="I245" s="17" t="s">
        <v>769</v>
      </c>
      <c r="J245" s="16"/>
      <c r="K245" s="16"/>
      <c r="L245" s="17" t="s">
        <v>769</v>
      </c>
      <c r="M245" s="17"/>
      <c r="N245" s="16"/>
      <c r="O245" s="18"/>
    </row>
    <row r="246" spans="1:15" s="53" customFormat="1" ht="51" customHeight="1" x14ac:dyDescent="0.2">
      <c r="A246" s="171" t="s">
        <v>1117</v>
      </c>
      <c r="B246" s="16" t="s">
        <v>193</v>
      </c>
      <c r="C246" s="172" t="s">
        <v>2833</v>
      </c>
      <c r="D246" s="89">
        <v>3390</v>
      </c>
      <c r="E246" s="101" t="s">
        <v>760</v>
      </c>
      <c r="F246" s="170">
        <v>40829</v>
      </c>
      <c r="G246" s="17" t="s">
        <v>769</v>
      </c>
      <c r="H246" s="16"/>
      <c r="I246" s="17" t="s">
        <v>769</v>
      </c>
      <c r="J246" s="16"/>
      <c r="K246" s="16"/>
      <c r="L246" s="17" t="s">
        <v>769</v>
      </c>
      <c r="M246" s="17"/>
      <c r="N246" s="16"/>
      <c r="O246" s="18"/>
    </row>
    <row r="247" spans="1:15" s="53" customFormat="1" ht="51" customHeight="1" x14ac:dyDescent="0.2">
      <c r="A247" s="171" t="s">
        <v>1118</v>
      </c>
      <c r="B247" s="16" t="s">
        <v>194</v>
      </c>
      <c r="C247" s="172" t="s">
        <v>2834</v>
      </c>
      <c r="D247" s="89">
        <v>792.79</v>
      </c>
      <c r="E247" s="167">
        <v>6262</v>
      </c>
      <c r="F247" s="170">
        <v>40833</v>
      </c>
      <c r="G247" s="17" t="s">
        <v>769</v>
      </c>
      <c r="H247" s="16"/>
      <c r="I247" s="17" t="s">
        <v>769</v>
      </c>
      <c r="J247" s="16"/>
      <c r="K247" s="16"/>
      <c r="L247" s="17" t="s">
        <v>769</v>
      </c>
      <c r="M247" s="17"/>
      <c r="N247" s="16"/>
      <c r="O247" s="18"/>
    </row>
    <row r="248" spans="1:15" s="53" customFormat="1" ht="51" customHeight="1" x14ac:dyDescent="0.2">
      <c r="A248" s="171" t="s">
        <v>1119</v>
      </c>
      <c r="B248" s="16" t="s">
        <v>75</v>
      </c>
      <c r="C248" s="172" t="s">
        <v>2835</v>
      </c>
      <c r="D248" s="89">
        <v>284.52</v>
      </c>
      <c r="E248" s="167">
        <v>6261</v>
      </c>
      <c r="F248" s="170">
        <v>40833</v>
      </c>
      <c r="G248" s="17" t="s">
        <v>769</v>
      </c>
      <c r="H248" s="16"/>
      <c r="I248" s="17" t="s">
        <v>769</v>
      </c>
      <c r="J248" s="16"/>
      <c r="K248" s="16"/>
      <c r="L248" s="17" t="s">
        <v>769</v>
      </c>
      <c r="M248" s="17"/>
      <c r="N248" s="16"/>
      <c r="O248" s="18"/>
    </row>
    <row r="249" spans="1:15" s="53" customFormat="1" ht="51" customHeight="1" x14ac:dyDescent="0.2">
      <c r="A249" s="781" t="s">
        <v>1120</v>
      </c>
      <c r="B249" s="16" t="s">
        <v>67</v>
      </c>
      <c r="C249" s="792" t="s">
        <v>2574</v>
      </c>
      <c r="D249" s="89">
        <v>211.88</v>
      </c>
      <c r="E249" s="167">
        <v>6259</v>
      </c>
      <c r="F249" s="170">
        <v>40829</v>
      </c>
      <c r="G249" s="17" t="s">
        <v>769</v>
      </c>
      <c r="H249" s="16"/>
      <c r="I249" s="17" t="s">
        <v>769</v>
      </c>
      <c r="J249" s="16"/>
      <c r="K249" s="16"/>
      <c r="L249" s="17" t="s">
        <v>769</v>
      </c>
      <c r="M249" s="17" t="s">
        <v>769</v>
      </c>
      <c r="N249" s="16"/>
      <c r="O249" s="18"/>
    </row>
    <row r="250" spans="1:15" s="53" customFormat="1" ht="51" customHeight="1" x14ac:dyDescent="0.2">
      <c r="A250" s="781"/>
      <c r="B250" s="16" t="s">
        <v>113</v>
      </c>
      <c r="C250" s="792"/>
      <c r="D250" s="89">
        <v>165.78</v>
      </c>
      <c r="E250" s="167">
        <v>6260</v>
      </c>
      <c r="F250" s="170">
        <v>40829</v>
      </c>
      <c r="G250" s="17" t="s">
        <v>769</v>
      </c>
      <c r="H250" s="16"/>
      <c r="I250" s="17" t="s">
        <v>769</v>
      </c>
      <c r="J250" s="16"/>
      <c r="K250" s="16"/>
      <c r="L250" s="17"/>
      <c r="M250" s="17" t="s">
        <v>769</v>
      </c>
      <c r="N250" s="16"/>
      <c r="O250" s="18"/>
    </row>
    <row r="251" spans="1:15" s="53" customFormat="1" ht="51" customHeight="1" x14ac:dyDescent="0.2">
      <c r="A251" s="171" t="s">
        <v>1121</v>
      </c>
      <c r="B251" s="16" t="s">
        <v>195</v>
      </c>
      <c r="C251" s="172" t="s">
        <v>2836</v>
      </c>
      <c r="D251" s="89">
        <v>600</v>
      </c>
      <c r="E251" s="167">
        <v>6278</v>
      </c>
      <c r="F251" s="170">
        <v>40847</v>
      </c>
      <c r="G251" s="17" t="s">
        <v>769</v>
      </c>
      <c r="H251" s="16"/>
      <c r="I251" s="17" t="s">
        <v>769</v>
      </c>
      <c r="J251" s="16"/>
      <c r="K251" s="16"/>
      <c r="L251" s="17" t="s">
        <v>769</v>
      </c>
      <c r="M251" s="17"/>
      <c r="N251" s="16"/>
      <c r="O251" s="18"/>
    </row>
    <row r="252" spans="1:15" s="53" customFormat="1" ht="51" customHeight="1" x14ac:dyDescent="0.2">
      <c r="A252" s="781" t="s">
        <v>1122</v>
      </c>
      <c r="B252" s="16" t="s">
        <v>68</v>
      </c>
      <c r="C252" s="792" t="s">
        <v>2837</v>
      </c>
      <c r="D252" s="89">
        <v>150</v>
      </c>
      <c r="E252" s="167">
        <v>6277</v>
      </c>
      <c r="F252" s="170">
        <v>40844</v>
      </c>
      <c r="G252" s="17" t="s">
        <v>769</v>
      </c>
      <c r="H252" s="16"/>
      <c r="I252" s="17" t="s">
        <v>769</v>
      </c>
      <c r="J252" s="16"/>
      <c r="K252" s="16"/>
      <c r="L252" s="17" t="s">
        <v>769</v>
      </c>
      <c r="M252" s="17"/>
      <c r="N252" s="16"/>
      <c r="O252" s="18"/>
    </row>
    <row r="253" spans="1:15" s="53" customFormat="1" ht="51" customHeight="1" x14ac:dyDescent="0.2">
      <c r="A253" s="781"/>
      <c r="B253" s="16" t="s">
        <v>83</v>
      </c>
      <c r="C253" s="792"/>
      <c r="D253" s="89">
        <v>211.88</v>
      </c>
      <c r="E253" s="167">
        <v>6276</v>
      </c>
      <c r="F253" s="170">
        <v>40844</v>
      </c>
      <c r="G253" s="17" t="s">
        <v>769</v>
      </c>
      <c r="H253" s="16"/>
      <c r="I253" s="17" t="s">
        <v>769</v>
      </c>
      <c r="J253" s="16"/>
      <c r="K253" s="16"/>
      <c r="L253" s="17" t="s">
        <v>769</v>
      </c>
      <c r="M253" s="17"/>
      <c r="N253" s="16"/>
      <c r="O253" s="18"/>
    </row>
    <row r="254" spans="1:15" s="53" customFormat="1" ht="51" customHeight="1" x14ac:dyDescent="0.2">
      <c r="A254" s="171" t="s">
        <v>1123</v>
      </c>
      <c r="B254" s="16" t="s">
        <v>192</v>
      </c>
      <c r="C254" s="172" t="s">
        <v>2838</v>
      </c>
      <c r="D254" s="89">
        <v>1500</v>
      </c>
      <c r="E254" s="167">
        <v>6279</v>
      </c>
      <c r="F254" s="170">
        <v>40854</v>
      </c>
      <c r="G254" s="17" t="s">
        <v>769</v>
      </c>
      <c r="H254" s="16"/>
      <c r="I254" s="17" t="s">
        <v>769</v>
      </c>
      <c r="J254" s="16"/>
      <c r="K254" s="16"/>
      <c r="L254" s="17" t="s">
        <v>769</v>
      </c>
      <c r="M254" s="17" t="s">
        <v>769</v>
      </c>
      <c r="N254" s="16"/>
      <c r="O254" s="18"/>
    </row>
    <row r="255" spans="1:15" s="53" customFormat="1" ht="51" customHeight="1" x14ac:dyDescent="0.2">
      <c r="A255" s="171" t="s">
        <v>1124</v>
      </c>
      <c r="B255" s="16" t="s">
        <v>130</v>
      </c>
      <c r="C255" s="172" t="s">
        <v>2839</v>
      </c>
      <c r="D255" s="89">
        <v>2147</v>
      </c>
      <c r="E255" s="167">
        <v>6297</v>
      </c>
      <c r="F255" s="170">
        <v>40882</v>
      </c>
      <c r="G255" s="17" t="s">
        <v>769</v>
      </c>
      <c r="H255" s="16"/>
      <c r="I255" s="17" t="s">
        <v>769</v>
      </c>
      <c r="J255" s="16"/>
      <c r="K255" s="16"/>
      <c r="L255" s="17"/>
      <c r="M255" s="17" t="s">
        <v>769</v>
      </c>
      <c r="N255" s="16"/>
      <c r="O255" s="18"/>
    </row>
    <row r="256" spans="1:15" s="53" customFormat="1" ht="51" customHeight="1" x14ac:dyDescent="0.2">
      <c r="A256" s="781" t="s">
        <v>1125</v>
      </c>
      <c r="B256" s="16" t="s">
        <v>192</v>
      </c>
      <c r="C256" s="792" t="s">
        <v>2840</v>
      </c>
      <c r="D256" s="89">
        <v>2875</v>
      </c>
      <c r="E256" s="167">
        <v>6288</v>
      </c>
      <c r="F256" s="170">
        <v>40870</v>
      </c>
      <c r="G256" s="17" t="s">
        <v>769</v>
      </c>
      <c r="H256" s="16"/>
      <c r="I256" s="17" t="s">
        <v>769</v>
      </c>
      <c r="J256" s="16"/>
      <c r="K256" s="16"/>
      <c r="L256" s="17" t="s">
        <v>769</v>
      </c>
      <c r="M256" s="17"/>
      <c r="N256" s="16"/>
      <c r="O256" s="18"/>
    </row>
    <row r="257" spans="1:15" s="53" customFormat="1" ht="51" customHeight="1" x14ac:dyDescent="0.2">
      <c r="A257" s="781"/>
      <c r="B257" s="16" t="s">
        <v>196</v>
      </c>
      <c r="C257" s="792"/>
      <c r="D257" s="89">
        <v>2093</v>
      </c>
      <c r="E257" s="167">
        <v>6289</v>
      </c>
      <c r="F257" s="170">
        <v>40870</v>
      </c>
      <c r="G257" s="17" t="s">
        <v>769</v>
      </c>
      <c r="H257" s="16"/>
      <c r="I257" s="17" t="s">
        <v>769</v>
      </c>
      <c r="J257" s="16"/>
      <c r="K257" s="16"/>
      <c r="L257" s="17" t="s">
        <v>769</v>
      </c>
      <c r="M257" s="17"/>
      <c r="N257" s="16"/>
      <c r="O257" s="18"/>
    </row>
    <row r="258" spans="1:15" s="53" customFormat="1" ht="51" customHeight="1" x14ac:dyDescent="0.2">
      <c r="A258" s="171" t="s">
        <v>1126</v>
      </c>
      <c r="B258" s="16" t="s">
        <v>197</v>
      </c>
      <c r="C258" s="172" t="s">
        <v>2841</v>
      </c>
      <c r="D258" s="89">
        <v>1318.9</v>
      </c>
      <c r="E258" s="167">
        <v>6285</v>
      </c>
      <c r="F258" s="170">
        <v>40871</v>
      </c>
      <c r="G258" s="17" t="s">
        <v>769</v>
      </c>
      <c r="H258" s="16"/>
      <c r="I258" s="17" t="s">
        <v>769</v>
      </c>
      <c r="J258" s="16"/>
      <c r="K258" s="16"/>
      <c r="L258" s="17" t="s">
        <v>769</v>
      </c>
      <c r="M258" s="17"/>
      <c r="N258" s="16"/>
      <c r="O258" s="18"/>
    </row>
    <row r="259" spans="1:15" s="53" customFormat="1" ht="51" customHeight="1" x14ac:dyDescent="0.2">
      <c r="A259" s="171" t="s">
        <v>1127</v>
      </c>
      <c r="B259" s="16" t="s">
        <v>198</v>
      </c>
      <c r="C259" s="172" t="s">
        <v>2842</v>
      </c>
      <c r="D259" s="89">
        <v>4720</v>
      </c>
      <c r="E259" s="167">
        <v>6295</v>
      </c>
      <c r="F259" s="170">
        <v>40872</v>
      </c>
      <c r="G259" s="17" t="s">
        <v>769</v>
      </c>
      <c r="H259" s="16"/>
      <c r="I259" s="17" t="s">
        <v>769</v>
      </c>
      <c r="J259" s="16"/>
      <c r="K259" s="16"/>
      <c r="L259" s="17" t="s">
        <v>769</v>
      </c>
      <c r="M259" s="17"/>
      <c r="N259" s="16"/>
      <c r="O259" s="18"/>
    </row>
    <row r="260" spans="1:15" s="53" customFormat="1" ht="51" customHeight="1" x14ac:dyDescent="0.2">
      <c r="A260" s="781" t="s">
        <v>1128</v>
      </c>
      <c r="B260" s="16" t="s">
        <v>75</v>
      </c>
      <c r="C260" s="792" t="s">
        <v>2786</v>
      </c>
      <c r="D260" s="89">
        <v>3633.8700000000003</v>
      </c>
      <c r="E260" s="167">
        <v>6293</v>
      </c>
      <c r="F260" s="170">
        <v>40871</v>
      </c>
      <c r="G260" s="17" t="s">
        <v>769</v>
      </c>
      <c r="H260" s="16"/>
      <c r="I260" s="17" t="s">
        <v>769</v>
      </c>
      <c r="J260" s="16"/>
      <c r="K260" s="16"/>
      <c r="L260" s="17"/>
      <c r="M260" s="17" t="s">
        <v>769</v>
      </c>
      <c r="N260" s="16"/>
      <c r="O260" s="18"/>
    </row>
    <row r="261" spans="1:15" s="53" customFormat="1" ht="51" customHeight="1" x14ac:dyDescent="0.2">
      <c r="A261" s="781"/>
      <c r="B261" s="16" t="s">
        <v>137</v>
      </c>
      <c r="C261" s="792"/>
      <c r="D261" s="89">
        <v>559.35</v>
      </c>
      <c r="E261" s="167">
        <v>6292</v>
      </c>
      <c r="F261" s="170">
        <v>40871</v>
      </c>
      <c r="G261" s="17" t="s">
        <v>769</v>
      </c>
      <c r="H261" s="16"/>
      <c r="I261" s="17" t="s">
        <v>769</v>
      </c>
      <c r="J261" s="16"/>
      <c r="K261" s="16"/>
      <c r="L261" s="17"/>
      <c r="M261" s="17" t="s">
        <v>769</v>
      </c>
      <c r="N261" s="16"/>
      <c r="O261" s="18"/>
    </row>
    <row r="262" spans="1:15" s="53" customFormat="1" ht="51" customHeight="1" x14ac:dyDescent="0.2">
      <c r="A262" s="781"/>
      <c r="B262" s="16" t="s">
        <v>199</v>
      </c>
      <c r="C262" s="792"/>
      <c r="D262" s="89">
        <v>36</v>
      </c>
      <c r="E262" s="167">
        <v>6291</v>
      </c>
      <c r="F262" s="170">
        <v>40871</v>
      </c>
      <c r="G262" s="17" t="s">
        <v>769</v>
      </c>
      <c r="H262" s="16"/>
      <c r="I262" s="17" t="s">
        <v>769</v>
      </c>
      <c r="J262" s="16"/>
      <c r="K262" s="16"/>
      <c r="L262" s="17" t="s">
        <v>769</v>
      </c>
      <c r="M262" s="17" t="s">
        <v>769</v>
      </c>
      <c r="N262" s="16"/>
      <c r="O262" s="18"/>
    </row>
    <row r="263" spans="1:15" s="53" customFormat="1" ht="51" customHeight="1" x14ac:dyDescent="0.2">
      <c r="A263" s="781" t="s">
        <v>1129</v>
      </c>
      <c r="B263" s="16" t="s">
        <v>200</v>
      </c>
      <c r="C263" s="792" t="s">
        <v>2843</v>
      </c>
      <c r="D263" s="89">
        <v>1700</v>
      </c>
      <c r="E263" s="167">
        <v>6300</v>
      </c>
      <c r="F263" s="170">
        <v>40891</v>
      </c>
      <c r="G263" s="17" t="s">
        <v>769</v>
      </c>
      <c r="H263" s="16"/>
      <c r="I263" s="17" t="s">
        <v>769</v>
      </c>
      <c r="J263" s="16"/>
      <c r="K263" s="16"/>
      <c r="L263" s="17" t="s">
        <v>769</v>
      </c>
      <c r="M263" s="17"/>
      <c r="N263" s="16"/>
      <c r="O263" s="18"/>
    </row>
    <row r="264" spans="1:15" s="53" customFormat="1" ht="51" customHeight="1" x14ac:dyDescent="0.2">
      <c r="A264" s="781"/>
      <c r="B264" s="16" t="s">
        <v>201</v>
      </c>
      <c r="C264" s="792"/>
      <c r="D264" s="89">
        <v>2953.18</v>
      </c>
      <c r="E264" s="167">
        <v>6299</v>
      </c>
      <c r="F264" s="170">
        <v>40891</v>
      </c>
      <c r="G264" s="17" t="s">
        <v>769</v>
      </c>
      <c r="H264" s="16"/>
      <c r="I264" s="17" t="s">
        <v>769</v>
      </c>
      <c r="J264" s="16"/>
      <c r="K264" s="16"/>
      <c r="L264" s="17" t="s">
        <v>769</v>
      </c>
      <c r="M264" s="17"/>
      <c r="N264" s="16"/>
      <c r="O264" s="18"/>
    </row>
    <row r="265" spans="1:15" s="53" customFormat="1" ht="51" customHeight="1" x14ac:dyDescent="0.2">
      <c r="A265" s="171" t="s">
        <v>1130</v>
      </c>
      <c r="B265" s="16" t="s">
        <v>68</v>
      </c>
      <c r="C265" s="172" t="s">
        <v>2844</v>
      </c>
      <c r="D265" s="89">
        <v>90</v>
      </c>
      <c r="E265" s="167">
        <v>6284</v>
      </c>
      <c r="F265" s="170">
        <v>40865</v>
      </c>
      <c r="G265" s="17" t="s">
        <v>769</v>
      </c>
      <c r="H265" s="16"/>
      <c r="I265" s="17" t="s">
        <v>769</v>
      </c>
      <c r="J265" s="16"/>
      <c r="K265" s="16"/>
      <c r="L265" s="17"/>
      <c r="M265" s="17" t="s">
        <v>769</v>
      </c>
      <c r="N265" s="16"/>
      <c r="O265" s="18"/>
    </row>
    <row r="266" spans="1:15" s="53" customFormat="1" ht="51" customHeight="1" x14ac:dyDescent="0.2">
      <c r="A266" s="171" t="s">
        <v>1131</v>
      </c>
      <c r="B266" s="16" t="s">
        <v>10</v>
      </c>
      <c r="C266" s="172" t="s">
        <v>2845</v>
      </c>
      <c r="D266" s="89">
        <v>1968.8</v>
      </c>
      <c r="E266" s="167">
        <v>6286</v>
      </c>
      <c r="F266" s="170">
        <v>40869</v>
      </c>
      <c r="G266" s="17" t="s">
        <v>769</v>
      </c>
      <c r="H266" s="16"/>
      <c r="I266" s="17" t="s">
        <v>769</v>
      </c>
      <c r="J266" s="16"/>
      <c r="K266" s="16"/>
      <c r="L266" s="17" t="s">
        <v>769</v>
      </c>
      <c r="M266" s="17"/>
      <c r="N266" s="16"/>
      <c r="O266" s="18"/>
    </row>
    <row r="267" spans="1:15" s="53" customFormat="1" ht="51" customHeight="1" x14ac:dyDescent="0.2">
      <c r="A267" s="171" t="s">
        <v>1132</v>
      </c>
      <c r="B267" s="16" t="s">
        <v>202</v>
      </c>
      <c r="C267" s="172" t="s">
        <v>2846</v>
      </c>
      <c r="D267" s="89">
        <v>2055</v>
      </c>
      <c r="E267" s="167">
        <v>6287</v>
      </c>
      <c r="F267" s="170">
        <v>40869</v>
      </c>
      <c r="G267" s="17" t="s">
        <v>769</v>
      </c>
      <c r="H267" s="16"/>
      <c r="I267" s="17" t="s">
        <v>769</v>
      </c>
      <c r="J267" s="16"/>
      <c r="K267" s="16"/>
      <c r="L267" s="17" t="s">
        <v>769</v>
      </c>
      <c r="M267" s="17"/>
      <c r="N267" s="16"/>
      <c r="O267" s="18"/>
    </row>
    <row r="268" spans="1:15" s="53" customFormat="1" ht="51" customHeight="1" x14ac:dyDescent="0.2">
      <c r="A268" s="171" t="s">
        <v>1133</v>
      </c>
      <c r="B268" s="16" t="s">
        <v>67</v>
      </c>
      <c r="C268" s="172" t="s">
        <v>2624</v>
      </c>
      <c r="D268" s="89">
        <v>169.5</v>
      </c>
      <c r="E268" s="167">
        <v>6296</v>
      </c>
      <c r="F268" s="170">
        <v>40879</v>
      </c>
      <c r="G268" s="17" t="s">
        <v>769</v>
      </c>
      <c r="H268" s="16"/>
      <c r="I268" s="17" t="s">
        <v>769</v>
      </c>
      <c r="J268" s="16"/>
      <c r="K268" s="16"/>
      <c r="L268" s="17" t="s">
        <v>769</v>
      </c>
      <c r="M268" s="17"/>
      <c r="N268" s="16"/>
      <c r="O268" s="18"/>
    </row>
    <row r="269" spans="1:15" s="53" customFormat="1" ht="51" customHeight="1" x14ac:dyDescent="0.2">
      <c r="A269" s="171" t="s">
        <v>1134</v>
      </c>
      <c r="B269" s="16" t="s">
        <v>203</v>
      </c>
      <c r="C269" s="172" t="s">
        <v>2847</v>
      </c>
      <c r="D269" s="89">
        <v>1680</v>
      </c>
      <c r="E269" s="167">
        <v>6301</v>
      </c>
      <c r="F269" s="170">
        <v>40891</v>
      </c>
      <c r="G269" s="17" t="s">
        <v>769</v>
      </c>
      <c r="H269" s="16"/>
      <c r="I269" s="17" t="s">
        <v>769</v>
      </c>
      <c r="J269" s="16"/>
      <c r="K269" s="16"/>
      <c r="L269" s="17" t="s">
        <v>769</v>
      </c>
      <c r="M269" s="17" t="s">
        <v>769</v>
      </c>
      <c r="N269" s="16"/>
      <c r="O269" s="18"/>
    </row>
    <row r="270" spans="1:15" s="53" customFormat="1" ht="63.75" customHeight="1" x14ac:dyDescent="0.2">
      <c r="A270" s="171" t="s">
        <v>1135</v>
      </c>
      <c r="B270" s="16" t="s">
        <v>67</v>
      </c>
      <c r="C270" s="172" t="s">
        <v>2848</v>
      </c>
      <c r="D270" s="89">
        <v>216.96</v>
      </c>
      <c r="E270" s="167">
        <v>6298</v>
      </c>
      <c r="F270" s="170">
        <v>40886</v>
      </c>
      <c r="G270" s="17" t="s">
        <v>769</v>
      </c>
      <c r="H270" s="16"/>
      <c r="I270" s="17" t="s">
        <v>769</v>
      </c>
      <c r="J270" s="16"/>
      <c r="K270" s="16"/>
      <c r="L270" s="17"/>
      <c r="M270" s="17" t="s">
        <v>769</v>
      </c>
      <c r="N270" s="16"/>
      <c r="O270" s="18"/>
    </row>
    <row r="271" spans="1:15" s="53" customFormat="1" ht="63.75" customHeight="1" thickBot="1" x14ac:dyDescent="0.25">
      <c r="A271" s="90" t="s">
        <v>1136</v>
      </c>
      <c r="B271" s="20" t="s">
        <v>68</v>
      </c>
      <c r="C271" s="91" t="s">
        <v>2849</v>
      </c>
      <c r="D271" s="92">
        <v>90</v>
      </c>
      <c r="E271" s="66">
        <v>6302</v>
      </c>
      <c r="F271" s="93">
        <v>40893</v>
      </c>
      <c r="G271" s="21" t="s">
        <v>769</v>
      </c>
      <c r="H271" s="20"/>
      <c r="I271" s="21" t="s">
        <v>769</v>
      </c>
      <c r="J271" s="20"/>
      <c r="K271" s="20"/>
      <c r="L271" s="21"/>
      <c r="M271" s="21" t="s">
        <v>769</v>
      </c>
      <c r="N271" s="20"/>
      <c r="O271" s="22"/>
    </row>
    <row r="272" spans="1:15" s="56" customFormat="1" ht="12" thickTop="1" x14ac:dyDescent="0.2">
      <c r="A272" s="1"/>
      <c r="D272" s="6"/>
      <c r="E272" s="1"/>
      <c r="F272" s="7"/>
    </row>
    <row r="273" spans="1:25" s="56" customFormat="1" x14ac:dyDescent="0.2">
      <c r="A273" s="1"/>
      <c r="D273" s="6"/>
      <c r="E273" s="1"/>
      <c r="F273" s="7"/>
    </row>
    <row r="274" spans="1:25" s="15" customFormat="1" ht="48" customHeight="1" thickBot="1" x14ac:dyDescent="0.25">
      <c r="A274" s="770" t="s">
        <v>16</v>
      </c>
      <c r="B274" s="770"/>
      <c r="C274" s="770"/>
      <c r="D274" s="770"/>
      <c r="E274" s="770"/>
      <c r="F274" s="770"/>
      <c r="G274" s="770"/>
      <c r="H274" s="770"/>
      <c r="I274" s="770"/>
      <c r="J274" s="770"/>
      <c r="K274" s="770"/>
      <c r="L274" s="770"/>
      <c r="M274" s="770"/>
      <c r="N274" s="770"/>
      <c r="O274" s="770"/>
    </row>
    <row r="275" spans="1:25" s="40" customFormat="1" ht="48" customHeight="1" thickTop="1" x14ac:dyDescent="0.2">
      <c r="A275" s="757" t="s">
        <v>1571</v>
      </c>
      <c r="B275" s="759" t="s">
        <v>1572</v>
      </c>
      <c r="C275" s="759" t="s">
        <v>1573</v>
      </c>
      <c r="D275" s="759" t="s">
        <v>763</v>
      </c>
      <c r="E275" s="761" t="s">
        <v>764</v>
      </c>
      <c r="F275" s="763" t="s">
        <v>1574</v>
      </c>
      <c r="G275" s="763" t="s">
        <v>1575</v>
      </c>
      <c r="H275" s="763"/>
      <c r="I275" s="763" t="s">
        <v>1576</v>
      </c>
      <c r="J275" s="763"/>
      <c r="K275" s="763" t="s">
        <v>1577</v>
      </c>
      <c r="L275" s="763"/>
      <c r="M275" s="763"/>
      <c r="N275" s="763"/>
      <c r="O275" s="755" t="s">
        <v>1578</v>
      </c>
      <c r="P275" s="39"/>
      <c r="Q275" s="39"/>
      <c r="R275" s="39"/>
      <c r="S275" s="39"/>
      <c r="T275" s="39"/>
      <c r="U275" s="39"/>
      <c r="V275" s="39"/>
      <c r="W275" s="39"/>
      <c r="X275" s="39"/>
      <c r="Y275" s="39"/>
    </row>
    <row r="276" spans="1:25" s="40" customFormat="1" ht="33" customHeight="1" thickBot="1" x14ac:dyDescent="0.25">
      <c r="A276" s="758"/>
      <c r="B276" s="760"/>
      <c r="C276" s="760"/>
      <c r="D276" s="760"/>
      <c r="E276" s="762"/>
      <c r="F276" s="764"/>
      <c r="G276" s="152" t="s">
        <v>1579</v>
      </c>
      <c r="H276" s="152" t="s">
        <v>1580</v>
      </c>
      <c r="I276" s="152" t="s">
        <v>1581</v>
      </c>
      <c r="J276" s="152" t="s">
        <v>1580</v>
      </c>
      <c r="K276" s="152" t="s">
        <v>765</v>
      </c>
      <c r="L276" s="152" t="s">
        <v>766</v>
      </c>
      <c r="M276" s="152" t="s">
        <v>767</v>
      </c>
      <c r="N276" s="152" t="s">
        <v>768</v>
      </c>
      <c r="O276" s="756"/>
      <c r="P276" s="39"/>
      <c r="Q276" s="39"/>
      <c r="R276" s="39"/>
      <c r="S276" s="39"/>
      <c r="T276" s="39"/>
      <c r="U276" s="39"/>
      <c r="V276" s="39"/>
      <c r="W276" s="39"/>
      <c r="X276" s="39"/>
      <c r="Y276" s="39"/>
    </row>
    <row r="277" spans="1:25" s="53" customFormat="1" ht="72" customHeight="1" x14ac:dyDescent="0.2">
      <c r="A277" s="768" t="s">
        <v>1137</v>
      </c>
      <c r="B277" s="154" t="s">
        <v>217</v>
      </c>
      <c r="C277" s="777" t="s">
        <v>2850</v>
      </c>
      <c r="D277" s="150">
        <v>15000</v>
      </c>
      <c r="E277" s="102" t="s">
        <v>230</v>
      </c>
      <c r="F277" s="780">
        <v>40612</v>
      </c>
      <c r="G277" s="17" t="s">
        <v>769</v>
      </c>
      <c r="H277" s="16"/>
      <c r="I277" s="17" t="s">
        <v>769</v>
      </c>
      <c r="J277" s="16"/>
      <c r="K277" s="16"/>
      <c r="L277" s="17" t="s">
        <v>769</v>
      </c>
      <c r="M277" s="17"/>
      <c r="N277" s="16"/>
      <c r="O277" s="18"/>
    </row>
    <row r="278" spans="1:25" s="53" customFormat="1" ht="72" customHeight="1" x14ac:dyDescent="0.2">
      <c r="A278" s="768"/>
      <c r="B278" s="154" t="s">
        <v>218</v>
      </c>
      <c r="C278" s="777"/>
      <c r="D278" s="150">
        <v>10000</v>
      </c>
      <c r="E278" s="102" t="s">
        <v>231</v>
      </c>
      <c r="F278" s="774"/>
      <c r="G278" s="17" t="s">
        <v>769</v>
      </c>
      <c r="H278" s="16"/>
      <c r="I278" s="17" t="s">
        <v>769</v>
      </c>
      <c r="J278" s="16"/>
      <c r="K278" s="16"/>
      <c r="L278" s="17" t="s">
        <v>769</v>
      </c>
      <c r="M278" s="17"/>
      <c r="N278" s="16"/>
      <c r="O278" s="18"/>
    </row>
    <row r="279" spans="1:25" s="53" customFormat="1" ht="72" customHeight="1" x14ac:dyDescent="0.2">
      <c r="A279" s="162" t="s">
        <v>1138</v>
      </c>
      <c r="B279" s="154" t="s">
        <v>219</v>
      </c>
      <c r="C279" s="161" t="s">
        <v>2851</v>
      </c>
      <c r="D279" s="150">
        <v>47500</v>
      </c>
      <c r="E279" s="165" t="s">
        <v>232</v>
      </c>
      <c r="F279" s="170">
        <v>40598</v>
      </c>
      <c r="G279" s="17" t="s">
        <v>769</v>
      </c>
      <c r="H279" s="16"/>
      <c r="I279" s="17" t="s">
        <v>769</v>
      </c>
      <c r="J279" s="16"/>
      <c r="K279" s="16"/>
      <c r="L279" s="17" t="s">
        <v>769</v>
      </c>
      <c r="M279" s="17"/>
      <c r="N279" s="16"/>
      <c r="O279" s="18"/>
    </row>
    <row r="280" spans="1:25" s="53" customFormat="1" ht="72" customHeight="1" x14ac:dyDescent="0.2">
      <c r="A280" s="162" t="s">
        <v>1139</v>
      </c>
      <c r="B280" s="154" t="s">
        <v>220</v>
      </c>
      <c r="C280" s="161" t="s">
        <v>2852</v>
      </c>
      <c r="D280" s="150">
        <v>16800</v>
      </c>
      <c r="E280" s="165" t="s">
        <v>233</v>
      </c>
      <c r="F280" s="170">
        <v>40612</v>
      </c>
      <c r="G280" s="17" t="s">
        <v>769</v>
      </c>
      <c r="H280" s="16"/>
      <c r="I280" s="17" t="s">
        <v>769</v>
      </c>
      <c r="J280" s="16"/>
      <c r="K280" s="16"/>
      <c r="L280" s="17"/>
      <c r="M280" s="17" t="s">
        <v>769</v>
      </c>
      <c r="N280" s="16"/>
      <c r="O280" s="18"/>
    </row>
    <row r="281" spans="1:25" s="53" customFormat="1" ht="72" customHeight="1" x14ac:dyDescent="0.2">
      <c r="A281" s="162" t="s">
        <v>1140</v>
      </c>
      <c r="B281" s="154" t="s">
        <v>221</v>
      </c>
      <c r="C281" s="161" t="s">
        <v>2853</v>
      </c>
      <c r="D281" s="150">
        <v>5650</v>
      </c>
      <c r="E281" s="165" t="s">
        <v>234</v>
      </c>
      <c r="F281" s="170">
        <v>40605</v>
      </c>
      <c r="G281" s="17" t="s">
        <v>769</v>
      </c>
      <c r="H281" s="16"/>
      <c r="I281" s="17" t="s">
        <v>769</v>
      </c>
      <c r="J281" s="16"/>
      <c r="K281" s="16"/>
      <c r="L281" s="17"/>
      <c r="M281" s="17" t="s">
        <v>769</v>
      </c>
      <c r="N281" s="16"/>
      <c r="O281" s="18"/>
    </row>
    <row r="282" spans="1:25" s="53" customFormat="1" ht="60" customHeight="1" x14ac:dyDescent="0.2">
      <c r="A282" s="162" t="s">
        <v>1141</v>
      </c>
      <c r="B282" s="154" t="s">
        <v>222</v>
      </c>
      <c r="C282" s="161" t="s">
        <v>2854</v>
      </c>
      <c r="D282" s="150">
        <v>30000</v>
      </c>
      <c r="E282" s="102" t="s">
        <v>235</v>
      </c>
      <c r="F282" s="170">
        <v>40612</v>
      </c>
      <c r="G282" s="17" t="s">
        <v>769</v>
      </c>
      <c r="H282" s="16"/>
      <c r="I282" s="17" t="s">
        <v>769</v>
      </c>
      <c r="J282" s="16"/>
      <c r="K282" s="16"/>
      <c r="L282" s="17" t="s">
        <v>769</v>
      </c>
      <c r="M282" s="17"/>
      <c r="N282" s="16"/>
      <c r="O282" s="18"/>
    </row>
    <row r="283" spans="1:25" s="53" customFormat="1" ht="76.5" customHeight="1" x14ac:dyDescent="0.2">
      <c r="A283" s="768" t="s">
        <v>1142</v>
      </c>
      <c r="B283" s="154" t="s">
        <v>147</v>
      </c>
      <c r="C283" s="777" t="s">
        <v>2855</v>
      </c>
      <c r="D283" s="150">
        <v>6630.22</v>
      </c>
      <c r="E283" s="165" t="s">
        <v>236</v>
      </c>
      <c r="F283" s="780">
        <v>40619</v>
      </c>
      <c r="G283" s="17" t="s">
        <v>769</v>
      </c>
      <c r="H283" s="16"/>
      <c r="I283" s="17" t="s">
        <v>769</v>
      </c>
      <c r="J283" s="16"/>
      <c r="K283" s="16"/>
      <c r="L283" s="17" t="s">
        <v>769</v>
      </c>
      <c r="M283" s="17"/>
      <c r="N283" s="16"/>
      <c r="O283" s="18"/>
    </row>
    <row r="284" spans="1:25" s="53" customFormat="1" ht="76.5" customHeight="1" x14ac:dyDescent="0.2">
      <c r="A284" s="768"/>
      <c r="B284" s="154" t="s">
        <v>223</v>
      </c>
      <c r="C284" s="777"/>
      <c r="D284" s="150">
        <v>12373.11</v>
      </c>
      <c r="E284" s="165" t="s">
        <v>237</v>
      </c>
      <c r="F284" s="774"/>
      <c r="G284" s="17" t="s">
        <v>769</v>
      </c>
      <c r="H284" s="16"/>
      <c r="I284" s="17" t="s">
        <v>769</v>
      </c>
      <c r="J284" s="16"/>
      <c r="K284" s="16"/>
      <c r="L284" s="17"/>
      <c r="M284" s="17" t="s">
        <v>769</v>
      </c>
      <c r="N284" s="16"/>
      <c r="O284" s="18"/>
    </row>
    <row r="285" spans="1:25" s="53" customFormat="1" ht="76.5" customHeight="1" x14ac:dyDescent="0.2">
      <c r="A285" s="768"/>
      <c r="B285" s="154" t="s">
        <v>224</v>
      </c>
      <c r="C285" s="777"/>
      <c r="D285" s="150">
        <v>13.86</v>
      </c>
      <c r="E285" s="165" t="s">
        <v>250</v>
      </c>
      <c r="F285" s="774"/>
      <c r="G285" s="17" t="s">
        <v>769</v>
      </c>
      <c r="H285" s="16"/>
      <c r="I285" s="17" t="s">
        <v>769</v>
      </c>
      <c r="J285" s="16"/>
      <c r="K285" s="16"/>
      <c r="L285" s="17"/>
      <c r="M285" s="17" t="s">
        <v>769</v>
      </c>
      <c r="N285" s="16"/>
      <c r="O285" s="18"/>
    </row>
    <row r="286" spans="1:25" s="53" customFormat="1" ht="76.5" customHeight="1" x14ac:dyDescent="0.2">
      <c r="A286" s="162" t="s">
        <v>1143</v>
      </c>
      <c r="B286" s="154" t="s">
        <v>225</v>
      </c>
      <c r="C286" s="161" t="s">
        <v>2856</v>
      </c>
      <c r="D286" s="150">
        <v>45413.2</v>
      </c>
      <c r="E286" s="165" t="s">
        <v>238</v>
      </c>
      <c r="F286" s="170">
        <v>40640</v>
      </c>
      <c r="G286" s="17" t="s">
        <v>769</v>
      </c>
      <c r="H286" s="16"/>
      <c r="I286" s="17" t="s">
        <v>769</v>
      </c>
      <c r="J286" s="16"/>
      <c r="K286" s="16"/>
      <c r="L286" s="17" t="s">
        <v>769</v>
      </c>
      <c r="M286" s="17"/>
      <c r="N286" s="16"/>
      <c r="O286" s="18"/>
    </row>
    <row r="287" spans="1:25" s="53" customFormat="1" ht="76.5" customHeight="1" x14ac:dyDescent="0.2">
      <c r="A287" s="768" t="s">
        <v>1144</v>
      </c>
      <c r="B287" s="154" t="s">
        <v>53</v>
      </c>
      <c r="C287" s="777" t="s">
        <v>2857</v>
      </c>
      <c r="D287" s="150">
        <v>19424.84</v>
      </c>
      <c r="E287" s="165" t="s">
        <v>239</v>
      </c>
      <c r="F287" s="780">
        <v>40627</v>
      </c>
      <c r="G287" s="17"/>
      <c r="H287" s="17" t="s">
        <v>769</v>
      </c>
      <c r="I287" s="17" t="s">
        <v>769</v>
      </c>
      <c r="J287" s="16"/>
      <c r="K287" s="16"/>
      <c r="L287" s="17"/>
      <c r="M287" s="17" t="s">
        <v>769</v>
      </c>
      <c r="N287" s="16"/>
      <c r="O287" s="18" t="s">
        <v>2516</v>
      </c>
    </row>
    <row r="288" spans="1:25" s="53" customFormat="1" ht="76.5" customHeight="1" x14ac:dyDescent="0.2">
      <c r="A288" s="768"/>
      <c r="B288" s="154" t="s">
        <v>54</v>
      </c>
      <c r="C288" s="777"/>
      <c r="D288" s="150">
        <v>3842</v>
      </c>
      <c r="E288" s="165" t="s">
        <v>240</v>
      </c>
      <c r="F288" s="774"/>
      <c r="G288" s="17" t="s">
        <v>769</v>
      </c>
      <c r="H288" s="16"/>
      <c r="I288" s="17" t="s">
        <v>769</v>
      </c>
      <c r="J288" s="16"/>
      <c r="K288" s="16"/>
      <c r="L288" s="17" t="s">
        <v>769</v>
      </c>
      <c r="M288" s="17"/>
      <c r="N288" s="16"/>
      <c r="O288" s="18"/>
    </row>
    <row r="289" spans="1:25" s="53" customFormat="1" ht="76.5" customHeight="1" x14ac:dyDescent="0.2">
      <c r="A289" s="768" t="s">
        <v>1145</v>
      </c>
      <c r="B289" s="154" t="s">
        <v>226</v>
      </c>
      <c r="C289" s="777" t="s">
        <v>2858</v>
      </c>
      <c r="D289" s="150">
        <v>1040.2</v>
      </c>
      <c r="E289" s="102" t="s">
        <v>241</v>
      </c>
      <c r="F289" s="780">
        <v>40703</v>
      </c>
      <c r="G289" s="17" t="s">
        <v>769</v>
      </c>
      <c r="H289" s="16"/>
      <c r="I289" s="17" t="s">
        <v>769</v>
      </c>
      <c r="J289" s="16"/>
      <c r="K289" s="16"/>
      <c r="L289" s="17" t="s">
        <v>769</v>
      </c>
      <c r="M289" s="17"/>
      <c r="N289" s="16"/>
      <c r="O289" s="18"/>
    </row>
    <row r="290" spans="1:25" s="53" customFormat="1" ht="76.5" customHeight="1" x14ac:dyDescent="0.2">
      <c r="A290" s="768"/>
      <c r="B290" s="154" t="s">
        <v>227</v>
      </c>
      <c r="C290" s="777"/>
      <c r="D290" s="150">
        <v>71290</v>
      </c>
      <c r="E290" s="102" t="s">
        <v>242</v>
      </c>
      <c r="F290" s="774"/>
      <c r="G290" s="17" t="s">
        <v>769</v>
      </c>
      <c r="H290" s="16"/>
      <c r="I290" s="17" t="s">
        <v>769</v>
      </c>
      <c r="J290" s="16"/>
      <c r="K290" s="16"/>
      <c r="L290" s="17"/>
      <c r="M290" s="17" t="s">
        <v>769</v>
      </c>
      <c r="N290" s="16"/>
      <c r="O290" s="18"/>
    </row>
    <row r="291" spans="1:25" s="53" customFormat="1" ht="76.5" customHeight="1" x14ac:dyDescent="0.2">
      <c r="A291" s="768" t="s">
        <v>1146</v>
      </c>
      <c r="B291" s="154" t="s">
        <v>174</v>
      </c>
      <c r="C291" s="777" t="s">
        <v>2859</v>
      </c>
      <c r="D291" s="150">
        <v>20283</v>
      </c>
      <c r="E291" s="165" t="s">
        <v>243</v>
      </c>
      <c r="F291" s="780">
        <v>40640</v>
      </c>
      <c r="G291" s="17" t="s">
        <v>769</v>
      </c>
      <c r="H291" s="16"/>
      <c r="I291" s="17" t="s">
        <v>769</v>
      </c>
      <c r="J291" s="16"/>
      <c r="K291" s="16"/>
      <c r="L291" s="17"/>
      <c r="M291" s="17" t="s">
        <v>769</v>
      </c>
      <c r="N291" s="16"/>
      <c r="O291" s="18"/>
    </row>
    <row r="292" spans="1:25" s="53" customFormat="1" ht="76.5" customHeight="1" x14ac:dyDescent="0.2">
      <c r="A292" s="768"/>
      <c r="B292" s="154" t="s">
        <v>224</v>
      </c>
      <c r="C292" s="777"/>
      <c r="D292" s="150">
        <v>3570</v>
      </c>
      <c r="E292" s="165" t="s">
        <v>244</v>
      </c>
      <c r="F292" s="774"/>
      <c r="G292" s="17" t="s">
        <v>769</v>
      </c>
      <c r="H292" s="16"/>
      <c r="I292" s="17" t="s">
        <v>769</v>
      </c>
      <c r="J292" s="16"/>
      <c r="K292" s="16"/>
      <c r="L292" s="17" t="s">
        <v>769</v>
      </c>
      <c r="M292" s="17"/>
      <c r="N292" s="16"/>
      <c r="O292" s="18"/>
    </row>
    <row r="293" spans="1:25" s="53" customFormat="1" ht="76.5" customHeight="1" x14ac:dyDescent="0.2">
      <c r="A293" s="162" t="s">
        <v>1147</v>
      </c>
      <c r="B293" s="154" t="s">
        <v>228</v>
      </c>
      <c r="C293" s="161" t="s">
        <v>2860</v>
      </c>
      <c r="D293" s="150">
        <v>35595</v>
      </c>
      <c r="E293" s="165" t="s">
        <v>245</v>
      </c>
      <c r="F293" s="170">
        <v>40710</v>
      </c>
      <c r="G293" s="17" t="s">
        <v>769</v>
      </c>
      <c r="H293" s="16"/>
      <c r="I293" s="17" t="s">
        <v>769</v>
      </c>
      <c r="J293" s="16"/>
      <c r="K293" s="16"/>
      <c r="L293" s="17"/>
      <c r="M293" s="17" t="s">
        <v>769</v>
      </c>
      <c r="N293" s="16"/>
      <c r="O293" s="18"/>
    </row>
    <row r="294" spans="1:25" s="53" customFormat="1" ht="76.5" customHeight="1" x14ac:dyDescent="0.2">
      <c r="A294" s="162" t="s">
        <v>1148</v>
      </c>
      <c r="B294" s="154" t="s">
        <v>227</v>
      </c>
      <c r="C294" s="161" t="s">
        <v>2861</v>
      </c>
      <c r="D294" s="150">
        <v>75972.600000000006</v>
      </c>
      <c r="E294" s="165" t="s">
        <v>246</v>
      </c>
      <c r="F294" s="170">
        <v>40731</v>
      </c>
      <c r="G294" s="17" t="s">
        <v>769</v>
      </c>
      <c r="H294" s="16"/>
      <c r="I294" s="17" t="s">
        <v>769</v>
      </c>
      <c r="J294" s="16"/>
      <c r="K294" s="16"/>
      <c r="L294" s="17" t="s">
        <v>769</v>
      </c>
      <c r="M294" s="17"/>
      <c r="N294" s="16"/>
      <c r="O294" s="18"/>
    </row>
    <row r="295" spans="1:25" s="53" customFormat="1" ht="76.5" customHeight="1" x14ac:dyDescent="0.2">
      <c r="A295" s="162" t="s">
        <v>1149</v>
      </c>
      <c r="B295" s="154" t="s">
        <v>229</v>
      </c>
      <c r="C295" s="161" t="s">
        <v>2862</v>
      </c>
      <c r="D295" s="150">
        <v>12795.88</v>
      </c>
      <c r="E295" s="165" t="s">
        <v>247</v>
      </c>
      <c r="F295" s="170">
        <v>40724</v>
      </c>
      <c r="G295" s="17"/>
      <c r="H295" s="17" t="s">
        <v>769</v>
      </c>
      <c r="I295" s="17" t="s">
        <v>769</v>
      </c>
      <c r="J295" s="16"/>
      <c r="K295" s="16"/>
      <c r="L295" s="17"/>
      <c r="M295" s="17" t="s">
        <v>769</v>
      </c>
      <c r="N295" s="16"/>
      <c r="O295" s="18" t="s">
        <v>2512</v>
      </c>
    </row>
    <row r="296" spans="1:25" s="53" customFormat="1" ht="76.5" customHeight="1" x14ac:dyDescent="0.2">
      <c r="A296" s="162" t="s">
        <v>1150</v>
      </c>
      <c r="B296" s="154" t="s">
        <v>107</v>
      </c>
      <c r="C296" s="161" t="s">
        <v>2863</v>
      </c>
      <c r="D296" s="150">
        <f>400*105</f>
        <v>42000</v>
      </c>
      <c r="E296" s="102" t="s">
        <v>248</v>
      </c>
      <c r="F296" s="170">
        <v>40717</v>
      </c>
      <c r="G296" s="17" t="s">
        <v>769</v>
      </c>
      <c r="H296" s="16"/>
      <c r="I296" s="17" t="s">
        <v>769</v>
      </c>
      <c r="J296" s="16"/>
      <c r="K296" s="16"/>
      <c r="L296" s="17" t="s">
        <v>769</v>
      </c>
      <c r="M296" s="17"/>
      <c r="N296" s="16"/>
      <c r="O296" s="18"/>
    </row>
    <row r="297" spans="1:25" s="53" customFormat="1" ht="76.5" customHeight="1" thickBot="1" x14ac:dyDescent="0.25">
      <c r="A297" s="163" t="s">
        <v>1151</v>
      </c>
      <c r="B297" s="158" t="s">
        <v>228</v>
      </c>
      <c r="C297" s="169" t="s">
        <v>2864</v>
      </c>
      <c r="D297" s="153">
        <v>32372</v>
      </c>
      <c r="E297" s="24" t="s">
        <v>249</v>
      </c>
      <c r="F297" s="93">
        <v>40738</v>
      </c>
      <c r="G297" s="21" t="s">
        <v>769</v>
      </c>
      <c r="H297" s="20"/>
      <c r="I297" s="21" t="s">
        <v>769</v>
      </c>
      <c r="J297" s="20"/>
      <c r="K297" s="20"/>
      <c r="L297" s="21"/>
      <c r="M297" s="21" t="s">
        <v>769</v>
      </c>
      <c r="N297" s="20"/>
      <c r="O297" s="22"/>
    </row>
    <row r="298" spans="1:25" s="56" customFormat="1" ht="12" thickTop="1" x14ac:dyDescent="0.2">
      <c r="A298" s="1"/>
      <c r="D298" s="6"/>
      <c r="E298" s="1"/>
      <c r="F298" s="7"/>
    </row>
    <row r="299" spans="1:25" s="56" customFormat="1" x14ac:dyDescent="0.2">
      <c r="A299" s="1"/>
      <c r="D299" s="6"/>
      <c r="E299" s="1"/>
      <c r="F299" s="7"/>
    </row>
    <row r="300" spans="1:25" s="15" customFormat="1" ht="41.25" customHeight="1" thickBot="1" x14ac:dyDescent="0.25">
      <c r="A300" s="770" t="s">
        <v>275</v>
      </c>
      <c r="B300" s="770"/>
      <c r="C300" s="770"/>
      <c r="D300" s="770"/>
      <c r="E300" s="770"/>
      <c r="F300" s="770"/>
      <c r="G300" s="770"/>
      <c r="H300" s="770"/>
      <c r="I300" s="770"/>
      <c r="J300" s="770"/>
      <c r="K300" s="770"/>
      <c r="L300" s="770"/>
      <c r="M300" s="770"/>
      <c r="N300" s="770"/>
      <c r="O300" s="770"/>
    </row>
    <row r="301" spans="1:25" s="40" customFormat="1" ht="48" customHeight="1" thickTop="1" x14ac:dyDescent="0.2">
      <c r="A301" s="757" t="s">
        <v>1571</v>
      </c>
      <c r="B301" s="759" t="s">
        <v>1572</v>
      </c>
      <c r="C301" s="759" t="s">
        <v>1573</v>
      </c>
      <c r="D301" s="759" t="s">
        <v>763</v>
      </c>
      <c r="E301" s="761" t="s">
        <v>764</v>
      </c>
      <c r="F301" s="763" t="s">
        <v>1574</v>
      </c>
      <c r="G301" s="763" t="s">
        <v>1575</v>
      </c>
      <c r="H301" s="763"/>
      <c r="I301" s="763" t="s">
        <v>1576</v>
      </c>
      <c r="J301" s="763"/>
      <c r="K301" s="763" t="s">
        <v>1577</v>
      </c>
      <c r="L301" s="763"/>
      <c r="M301" s="763"/>
      <c r="N301" s="763"/>
      <c r="O301" s="755" t="s">
        <v>1578</v>
      </c>
      <c r="P301" s="39"/>
      <c r="Q301" s="39"/>
      <c r="R301" s="39"/>
      <c r="S301" s="39"/>
      <c r="T301" s="39"/>
      <c r="U301" s="39"/>
      <c r="V301" s="39"/>
      <c r="W301" s="39"/>
      <c r="X301" s="39"/>
      <c r="Y301" s="39"/>
    </row>
    <row r="302" spans="1:25" s="40" customFormat="1" ht="33" customHeight="1" thickBot="1" x14ac:dyDescent="0.25">
      <c r="A302" s="758"/>
      <c r="B302" s="760"/>
      <c r="C302" s="760"/>
      <c r="D302" s="760"/>
      <c r="E302" s="762"/>
      <c r="F302" s="764"/>
      <c r="G302" s="152" t="s">
        <v>1579</v>
      </c>
      <c r="H302" s="152" t="s">
        <v>1580</v>
      </c>
      <c r="I302" s="152" t="s">
        <v>1581</v>
      </c>
      <c r="J302" s="152" t="s">
        <v>1580</v>
      </c>
      <c r="K302" s="152" t="s">
        <v>765</v>
      </c>
      <c r="L302" s="152" t="s">
        <v>766</v>
      </c>
      <c r="M302" s="152" t="s">
        <v>767</v>
      </c>
      <c r="N302" s="152" t="s">
        <v>768</v>
      </c>
      <c r="O302" s="756"/>
      <c r="P302" s="39"/>
      <c r="Q302" s="39"/>
      <c r="R302" s="39"/>
      <c r="S302" s="39"/>
      <c r="T302" s="39"/>
      <c r="U302" s="39"/>
      <c r="V302" s="39"/>
      <c r="W302" s="39"/>
      <c r="X302" s="39"/>
      <c r="Y302" s="39"/>
    </row>
    <row r="303" spans="1:25" s="53" customFormat="1" ht="74.25" customHeight="1" x14ac:dyDescent="0.2">
      <c r="A303" s="162" t="s">
        <v>1152</v>
      </c>
      <c r="B303" s="148" t="s">
        <v>266</v>
      </c>
      <c r="C303" s="151" t="s">
        <v>2865</v>
      </c>
      <c r="D303" s="94">
        <v>27410</v>
      </c>
      <c r="E303" s="165" t="s">
        <v>251</v>
      </c>
      <c r="F303" s="170">
        <v>40682</v>
      </c>
      <c r="G303" s="17" t="s">
        <v>769</v>
      </c>
      <c r="H303" s="16"/>
      <c r="I303" s="17" t="s">
        <v>769</v>
      </c>
      <c r="J303" s="16"/>
      <c r="K303" s="16"/>
      <c r="L303" s="17" t="s">
        <v>769</v>
      </c>
      <c r="M303" s="17"/>
      <c r="N303" s="16"/>
      <c r="O303" s="18"/>
    </row>
    <row r="304" spans="1:25" s="53" customFormat="1" ht="74.25" customHeight="1" x14ac:dyDescent="0.2">
      <c r="A304" s="162" t="s">
        <v>1153</v>
      </c>
      <c r="B304" s="148" t="s">
        <v>220</v>
      </c>
      <c r="C304" s="151" t="s">
        <v>2866</v>
      </c>
      <c r="D304" s="94">
        <v>105097.60000000001</v>
      </c>
      <c r="E304" s="165" t="s">
        <v>252</v>
      </c>
      <c r="F304" s="170">
        <v>40724</v>
      </c>
      <c r="G304" s="17" t="s">
        <v>769</v>
      </c>
      <c r="H304" s="16"/>
      <c r="I304" s="17" t="s">
        <v>769</v>
      </c>
      <c r="J304" s="16"/>
      <c r="K304" s="16"/>
      <c r="L304" s="17"/>
      <c r="M304" s="17" t="s">
        <v>769</v>
      </c>
      <c r="N304" s="16"/>
      <c r="O304" s="18"/>
    </row>
    <row r="305" spans="1:15" s="53" customFormat="1" ht="74.25" customHeight="1" x14ac:dyDescent="0.2">
      <c r="A305" s="768" t="s">
        <v>1154</v>
      </c>
      <c r="B305" s="148" t="s">
        <v>267</v>
      </c>
      <c r="C305" s="765" t="s">
        <v>2865</v>
      </c>
      <c r="D305" s="94">
        <v>50460.14</v>
      </c>
      <c r="E305" s="165" t="s">
        <v>253</v>
      </c>
      <c r="F305" s="780">
        <v>40731</v>
      </c>
      <c r="G305" s="17" t="s">
        <v>769</v>
      </c>
      <c r="H305" s="16"/>
      <c r="I305" s="17" t="s">
        <v>769</v>
      </c>
      <c r="J305" s="16"/>
      <c r="K305" s="16"/>
      <c r="L305" s="17"/>
      <c r="M305" s="17" t="s">
        <v>769</v>
      </c>
      <c r="N305" s="16"/>
      <c r="O305" s="18"/>
    </row>
    <row r="306" spans="1:15" s="53" customFormat="1" ht="74.25" customHeight="1" x14ac:dyDescent="0.2">
      <c r="A306" s="768"/>
      <c r="B306" s="148" t="s">
        <v>268</v>
      </c>
      <c r="C306" s="765"/>
      <c r="D306" s="94">
        <v>93682</v>
      </c>
      <c r="E306" s="165" t="s">
        <v>254</v>
      </c>
      <c r="F306" s="774"/>
      <c r="G306" s="17" t="s">
        <v>769</v>
      </c>
      <c r="H306" s="16"/>
      <c r="I306" s="17" t="s">
        <v>769</v>
      </c>
      <c r="J306" s="16"/>
      <c r="K306" s="16"/>
      <c r="L306" s="17"/>
      <c r="M306" s="17" t="s">
        <v>769</v>
      </c>
      <c r="N306" s="16"/>
      <c r="O306" s="18"/>
    </row>
    <row r="307" spans="1:15" s="53" customFormat="1" ht="74.25" customHeight="1" x14ac:dyDescent="0.2">
      <c r="A307" s="162" t="s">
        <v>1141</v>
      </c>
      <c r="B307" s="148" t="s">
        <v>174</v>
      </c>
      <c r="C307" s="151" t="s">
        <v>2867</v>
      </c>
      <c r="D307" s="94">
        <v>270927</v>
      </c>
      <c r="E307" s="165" t="s">
        <v>255</v>
      </c>
      <c r="F307" s="170">
        <v>40815</v>
      </c>
      <c r="G307" s="17" t="s">
        <v>769</v>
      </c>
      <c r="H307" s="16"/>
      <c r="I307" s="17" t="s">
        <v>769</v>
      </c>
      <c r="J307" s="16"/>
      <c r="K307" s="16"/>
      <c r="L307" s="17" t="s">
        <v>769</v>
      </c>
      <c r="M307" s="17"/>
      <c r="N307" s="16"/>
      <c r="O307" s="18"/>
    </row>
    <row r="308" spans="1:15" s="53" customFormat="1" ht="74.25" customHeight="1" x14ac:dyDescent="0.2">
      <c r="A308" s="162" t="s">
        <v>1155</v>
      </c>
      <c r="B308" s="148" t="s">
        <v>174</v>
      </c>
      <c r="C308" s="151" t="s">
        <v>2868</v>
      </c>
      <c r="D308" s="94">
        <v>70010</v>
      </c>
      <c r="E308" s="165" t="s">
        <v>256</v>
      </c>
      <c r="F308" s="170">
        <v>40800</v>
      </c>
      <c r="G308" s="17" t="s">
        <v>769</v>
      </c>
      <c r="H308" s="16"/>
      <c r="I308" s="17" t="s">
        <v>769</v>
      </c>
      <c r="J308" s="16"/>
      <c r="K308" s="16"/>
      <c r="L308" s="17" t="s">
        <v>769</v>
      </c>
      <c r="M308" s="17"/>
      <c r="N308" s="16"/>
      <c r="O308" s="18"/>
    </row>
    <row r="309" spans="1:15" s="53" customFormat="1" ht="74.25" customHeight="1" x14ac:dyDescent="0.2">
      <c r="A309" s="768" t="s">
        <v>1156</v>
      </c>
      <c r="B309" s="148" t="s">
        <v>226</v>
      </c>
      <c r="C309" s="765" t="s">
        <v>2869</v>
      </c>
      <c r="D309" s="94">
        <v>619.5</v>
      </c>
      <c r="E309" s="165" t="s">
        <v>257</v>
      </c>
      <c r="F309" s="780">
        <v>40822</v>
      </c>
      <c r="G309" s="17" t="s">
        <v>769</v>
      </c>
      <c r="H309" s="16"/>
      <c r="I309" s="17" t="s">
        <v>769</v>
      </c>
      <c r="J309" s="16"/>
      <c r="K309" s="16"/>
      <c r="L309" s="17" t="s">
        <v>769</v>
      </c>
      <c r="M309" s="17"/>
      <c r="N309" s="16"/>
      <c r="O309" s="18"/>
    </row>
    <row r="310" spans="1:15" s="53" customFormat="1" ht="74.25" customHeight="1" x14ac:dyDescent="0.2">
      <c r="A310" s="768"/>
      <c r="B310" s="148" t="s">
        <v>269</v>
      </c>
      <c r="C310" s="765"/>
      <c r="D310" s="94">
        <v>6866.19</v>
      </c>
      <c r="E310" s="165" t="s">
        <v>258</v>
      </c>
      <c r="F310" s="774"/>
      <c r="G310" s="17" t="s">
        <v>769</v>
      </c>
      <c r="H310" s="16"/>
      <c r="I310" s="17" t="s">
        <v>769</v>
      </c>
      <c r="J310" s="16"/>
      <c r="K310" s="16"/>
      <c r="L310" s="17"/>
      <c r="M310" s="17" t="s">
        <v>769</v>
      </c>
      <c r="N310" s="16"/>
      <c r="O310" s="18"/>
    </row>
    <row r="311" spans="1:15" s="53" customFormat="1" ht="74.25" customHeight="1" x14ac:dyDescent="0.2">
      <c r="A311" s="768"/>
      <c r="B311" s="148" t="s">
        <v>270</v>
      </c>
      <c r="C311" s="765"/>
      <c r="D311" s="94">
        <v>184823</v>
      </c>
      <c r="E311" s="165" t="s">
        <v>259</v>
      </c>
      <c r="F311" s="774"/>
      <c r="G311" s="17" t="s">
        <v>769</v>
      </c>
      <c r="H311" s="16"/>
      <c r="I311" s="17" t="s">
        <v>769</v>
      </c>
      <c r="J311" s="16"/>
      <c r="K311" s="16"/>
      <c r="L311" s="17" t="s">
        <v>769</v>
      </c>
      <c r="M311" s="17"/>
      <c r="N311" s="16"/>
      <c r="O311" s="18"/>
    </row>
    <row r="312" spans="1:15" s="53" customFormat="1" ht="74.25" customHeight="1" x14ac:dyDescent="0.2">
      <c r="A312" s="768" t="s">
        <v>1157</v>
      </c>
      <c r="B312" s="148" t="s">
        <v>271</v>
      </c>
      <c r="C312" s="765" t="s">
        <v>2870</v>
      </c>
      <c r="D312" s="94">
        <v>113845.51</v>
      </c>
      <c r="E312" s="165" t="s">
        <v>260</v>
      </c>
      <c r="F312" s="780">
        <v>40843</v>
      </c>
      <c r="G312" s="17" t="s">
        <v>769</v>
      </c>
      <c r="H312" s="16"/>
      <c r="I312" s="17" t="s">
        <v>769</v>
      </c>
      <c r="J312" s="16"/>
      <c r="K312" s="16"/>
      <c r="L312" s="17" t="s">
        <v>769</v>
      </c>
      <c r="M312" s="17"/>
      <c r="N312" s="16"/>
      <c r="O312" s="18"/>
    </row>
    <row r="313" spans="1:15" s="53" customFormat="1" ht="74.25" customHeight="1" x14ac:dyDescent="0.2">
      <c r="A313" s="768"/>
      <c r="B313" s="148" t="s">
        <v>226</v>
      </c>
      <c r="C313" s="765"/>
      <c r="D313" s="94">
        <v>3685</v>
      </c>
      <c r="E313" s="165" t="s">
        <v>261</v>
      </c>
      <c r="F313" s="774"/>
      <c r="G313" s="17" t="s">
        <v>769</v>
      </c>
      <c r="H313" s="16"/>
      <c r="I313" s="17" t="s">
        <v>769</v>
      </c>
      <c r="J313" s="16"/>
      <c r="K313" s="16"/>
      <c r="L313" s="17" t="s">
        <v>769</v>
      </c>
      <c r="M313" s="17"/>
      <c r="N313" s="16"/>
      <c r="O313" s="18"/>
    </row>
    <row r="314" spans="1:15" s="53" customFormat="1" ht="74.25" customHeight="1" x14ac:dyDescent="0.2">
      <c r="A314" s="768"/>
      <c r="B314" s="148" t="s">
        <v>272</v>
      </c>
      <c r="C314" s="765"/>
      <c r="D314" s="94">
        <v>122.39</v>
      </c>
      <c r="E314" s="165" t="s">
        <v>262</v>
      </c>
      <c r="F314" s="774"/>
      <c r="G314" s="17"/>
      <c r="H314" s="17" t="s">
        <v>769</v>
      </c>
      <c r="I314" s="17"/>
      <c r="J314" s="17" t="s">
        <v>769</v>
      </c>
      <c r="K314" s="16"/>
      <c r="L314" s="17"/>
      <c r="M314" s="17"/>
      <c r="N314" s="17" t="s">
        <v>769</v>
      </c>
      <c r="O314" s="18" t="s">
        <v>2520</v>
      </c>
    </row>
    <row r="315" spans="1:15" s="53" customFormat="1" ht="74.25" customHeight="1" x14ac:dyDescent="0.2">
      <c r="A315" s="768"/>
      <c r="B315" s="148" t="s">
        <v>273</v>
      </c>
      <c r="C315" s="765"/>
      <c r="D315" s="94">
        <v>68486.649999999994</v>
      </c>
      <c r="E315" s="165" t="s">
        <v>263</v>
      </c>
      <c r="F315" s="774"/>
      <c r="G315" s="17" t="s">
        <v>769</v>
      </c>
      <c r="H315" s="16"/>
      <c r="I315" s="17" t="s">
        <v>769</v>
      </c>
      <c r="J315" s="16"/>
      <c r="K315" s="16"/>
      <c r="L315" s="17" t="s">
        <v>769</v>
      </c>
      <c r="M315" s="17"/>
      <c r="N315" s="16"/>
      <c r="O315" s="18"/>
    </row>
    <row r="316" spans="1:15" s="53" customFormat="1" ht="74.25" customHeight="1" x14ac:dyDescent="0.2">
      <c r="A316" s="162" t="s">
        <v>1158</v>
      </c>
      <c r="B316" s="148" t="s">
        <v>274</v>
      </c>
      <c r="C316" s="151" t="s">
        <v>2871</v>
      </c>
      <c r="D316" s="94">
        <v>146973.9</v>
      </c>
      <c r="E316" s="165" t="s">
        <v>264</v>
      </c>
      <c r="F316" s="170">
        <v>40843</v>
      </c>
      <c r="G316" s="17" t="s">
        <v>769</v>
      </c>
      <c r="H316" s="16"/>
      <c r="I316" s="17" t="s">
        <v>769</v>
      </c>
      <c r="J316" s="16"/>
      <c r="K316" s="16"/>
      <c r="L316" s="17"/>
      <c r="M316" s="17" t="s">
        <v>769</v>
      </c>
      <c r="N316" s="16"/>
      <c r="O316" s="18"/>
    </row>
    <row r="317" spans="1:15" s="53" customFormat="1" ht="74.25" customHeight="1" thickBot="1" x14ac:dyDescent="0.25">
      <c r="A317" s="163" t="s">
        <v>1159</v>
      </c>
      <c r="B317" s="149" t="s">
        <v>124</v>
      </c>
      <c r="C317" s="164" t="s">
        <v>2872</v>
      </c>
      <c r="D317" s="95">
        <v>63654.53</v>
      </c>
      <c r="E317" s="24" t="s">
        <v>265</v>
      </c>
      <c r="F317" s="93">
        <v>40878</v>
      </c>
      <c r="G317" s="21" t="s">
        <v>769</v>
      </c>
      <c r="H317" s="20"/>
      <c r="I317" s="21" t="s">
        <v>769</v>
      </c>
      <c r="J317" s="20"/>
      <c r="K317" s="20"/>
      <c r="L317" s="21"/>
      <c r="M317" s="21" t="s">
        <v>769</v>
      </c>
      <c r="N317" s="20"/>
      <c r="O317" s="22"/>
    </row>
    <row r="318" spans="1:15" s="56" customFormat="1" ht="15.75" thickTop="1" x14ac:dyDescent="0.2">
      <c r="A318" s="1"/>
      <c r="B318" s="81"/>
      <c r="C318" s="82"/>
      <c r="D318" s="6"/>
      <c r="E318" s="1"/>
      <c r="F318" s="7"/>
    </row>
    <row r="319" spans="1:15" s="56" customFormat="1" x14ac:dyDescent="0.2">
      <c r="A319" s="1"/>
      <c r="D319" s="6"/>
      <c r="E319" s="1"/>
      <c r="F319" s="7"/>
    </row>
    <row r="320" spans="1:15" s="15" customFormat="1" ht="42" customHeight="1" thickBot="1" x14ac:dyDescent="0.25">
      <c r="A320" s="770" t="s">
        <v>276</v>
      </c>
      <c r="B320" s="770"/>
      <c r="C320" s="770"/>
      <c r="D320" s="770"/>
      <c r="E320" s="770"/>
      <c r="F320" s="770"/>
      <c r="G320" s="770"/>
      <c r="H320" s="770"/>
      <c r="I320" s="770"/>
      <c r="J320" s="770"/>
      <c r="K320" s="770"/>
      <c r="L320" s="770"/>
      <c r="M320" s="770"/>
      <c r="N320" s="770"/>
      <c r="O320" s="770"/>
    </row>
    <row r="321" spans="1:25" s="3" customFormat="1" ht="48" customHeight="1" thickTop="1" x14ac:dyDescent="0.2">
      <c r="A321" s="796" t="s">
        <v>1571</v>
      </c>
      <c r="B321" s="786" t="s">
        <v>1572</v>
      </c>
      <c r="C321" s="786" t="s">
        <v>1573</v>
      </c>
      <c r="D321" s="786" t="s">
        <v>763</v>
      </c>
      <c r="E321" s="788" t="s">
        <v>764</v>
      </c>
      <c r="F321" s="782" t="s">
        <v>1574</v>
      </c>
      <c r="G321" s="782" t="s">
        <v>1575</v>
      </c>
      <c r="H321" s="782"/>
      <c r="I321" s="782" t="s">
        <v>1576</v>
      </c>
      <c r="J321" s="782"/>
      <c r="K321" s="782" t="s">
        <v>1577</v>
      </c>
      <c r="L321" s="782"/>
      <c r="M321" s="782"/>
      <c r="N321" s="782"/>
      <c r="O321" s="784" t="s">
        <v>1578</v>
      </c>
      <c r="P321" s="1"/>
      <c r="Q321" s="1"/>
      <c r="R321" s="1"/>
      <c r="S321" s="1"/>
      <c r="T321" s="1"/>
      <c r="U321" s="1"/>
      <c r="V321" s="1"/>
      <c r="W321" s="1"/>
      <c r="X321" s="1"/>
      <c r="Y321" s="1"/>
    </row>
    <row r="322" spans="1:25" s="3" customFormat="1" ht="33" customHeight="1" thickBot="1" x14ac:dyDescent="0.25">
      <c r="A322" s="797"/>
      <c r="B322" s="787"/>
      <c r="C322" s="787"/>
      <c r="D322" s="787"/>
      <c r="E322" s="789"/>
      <c r="F322" s="783"/>
      <c r="G322" s="46" t="s">
        <v>1579</v>
      </c>
      <c r="H322" s="46" t="s">
        <v>1580</v>
      </c>
      <c r="I322" s="46" t="s">
        <v>1581</v>
      </c>
      <c r="J322" s="46" t="s">
        <v>1580</v>
      </c>
      <c r="K322" s="46" t="s">
        <v>765</v>
      </c>
      <c r="L322" s="46" t="s">
        <v>766</v>
      </c>
      <c r="M322" s="46" t="s">
        <v>767</v>
      </c>
      <c r="N322" s="46" t="s">
        <v>768</v>
      </c>
      <c r="O322" s="785"/>
      <c r="P322" s="1"/>
      <c r="Q322" s="1"/>
      <c r="R322" s="1"/>
      <c r="S322" s="1"/>
      <c r="T322" s="1"/>
      <c r="U322" s="1"/>
      <c r="V322" s="1"/>
      <c r="W322" s="1"/>
      <c r="X322" s="1"/>
      <c r="Y322" s="1"/>
    </row>
    <row r="323" spans="1:25" s="53" customFormat="1" ht="112.5" customHeight="1" thickBot="1" x14ac:dyDescent="0.25">
      <c r="A323" s="61" t="s">
        <v>1160</v>
      </c>
      <c r="B323" s="20" t="s">
        <v>277</v>
      </c>
      <c r="C323" s="62" t="s">
        <v>2873</v>
      </c>
      <c r="D323" s="92">
        <v>17975</v>
      </c>
      <c r="E323" s="24" t="s">
        <v>278</v>
      </c>
      <c r="F323" s="93">
        <v>40745</v>
      </c>
      <c r="G323" s="21" t="s">
        <v>769</v>
      </c>
      <c r="H323" s="21"/>
      <c r="I323" s="21" t="s">
        <v>769</v>
      </c>
      <c r="J323" s="21"/>
      <c r="K323" s="21"/>
      <c r="L323" s="21" t="s">
        <v>769</v>
      </c>
      <c r="M323" s="21"/>
      <c r="N323" s="21"/>
      <c r="O323" s="22"/>
    </row>
    <row r="324" spans="1:25" s="56" customFormat="1" ht="12" thickTop="1" x14ac:dyDescent="0.2">
      <c r="A324" s="1"/>
      <c r="D324" s="6"/>
      <c r="E324" s="1"/>
      <c r="F324" s="7"/>
    </row>
    <row r="325" spans="1:25" s="56" customFormat="1" x14ac:dyDescent="0.2">
      <c r="A325" s="1"/>
      <c r="D325" s="6"/>
      <c r="E325" s="1"/>
      <c r="F325" s="7"/>
    </row>
    <row r="326" spans="1:25" s="2" customFormat="1" ht="34.5" customHeight="1" thickBot="1" x14ac:dyDescent="0.25">
      <c r="A326" s="770" t="s">
        <v>17</v>
      </c>
      <c r="B326" s="770"/>
      <c r="C326" s="770"/>
      <c r="D326" s="770"/>
      <c r="E326" s="770"/>
      <c r="F326" s="770"/>
      <c r="G326" s="770"/>
      <c r="H326" s="770"/>
      <c r="I326" s="770"/>
      <c r="J326" s="770"/>
      <c r="K326" s="770"/>
      <c r="L326" s="770"/>
      <c r="M326" s="770"/>
      <c r="N326" s="770"/>
      <c r="O326" s="770"/>
    </row>
    <row r="327" spans="1:25" s="40" customFormat="1" ht="48" customHeight="1" thickTop="1" x14ac:dyDescent="0.2">
      <c r="A327" s="757" t="s">
        <v>1571</v>
      </c>
      <c r="B327" s="759" t="s">
        <v>1572</v>
      </c>
      <c r="C327" s="759" t="s">
        <v>1573</v>
      </c>
      <c r="D327" s="759" t="s">
        <v>763</v>
      </c>
      <c r="E327" s="761" t="s">
        <v>764</v>
      </c>
      <c r="F327" s="763" t="s">
        <v>1574</v>
      </c>
      <c r="G327" s="763" t="s">
        <v>1575</v>
      </c>
      <c r="H327" s="763"/>
      <c r="I327" s="763" t="s">
        <v>1576</v>
      </c>
      <c r="J327" s="763"/>
      <c r="K327" s="763" t="s">
        <v>1577</v>
      </c>
      <c r="L327" s="763"/>
      <c r="M327" s="763"/>
      <c r="N327" s="763"/>
      <c r="O327" s="755" t="s">
        <v>1578</v>
      </c>
      <c r="P327" s="39"/>
      <c r="Q327" s="39"/>
      <c r="R327" s="39"/>
      <c r="S327" s="39"/>
      <c r="T327" s="39"/>
      <c r="U327" s="39"/>
      <c r="V327" s="39"/>
      <c r="W327" s="39"/>
      <c r="X327" s="39"/>
      <c r="Y327" s="39"/>
    </row>
    <row r="328" spans="1:25" s="40" customFormat="1" ht="33" customHeight="1" thickBot="1" x14ac:dyDescent="0.25">
      <c r="A328" s="758"/>
      <c r="B328" s="760"/>
      <c r="C328" s="760"/>
      <c r="D328" s="760"/>
      <c r="E328" s="762"/>
      <c r="F328" s="764"/>
      <c r="G328" s="152" t="s">
        <v>1579</v>
      </c>
      <c r="H328" s="152" t="s">
        <v>1580</v>
      </c>
      <c r="I328" s="152" t="s">
        <v>1581</v>
      </c>
      <c r="J328" s="152" t="s">
        <v>1580</v>
      </c>
      <c r="K328" s="152" t="s">
        <v>765</v>
      </c>
      <c r="L328" s="152" t="s">
        <v>766</v>
      </c>
      <c r="M328" s="152" t="s">
        <v>767</v>
      </c>
      <c r="N328" s="152" t="s">
        <v>768</v>
      </c>
      <c r="O328" s="756"/>
      <c r="P328" s="39"/>
      <c r="Q328" s="39"/>
      <c r="R328" s="39"/>
      <c r="S328" s="39"/>
      <c r="T328" s="39"/>
      <c r="U328" s="39"/>
      <c r="V328" s="39"/>
      <c r="W328" s="39"/>
      <c r="X328" s="39"/>
      <c r="Y328" s="39"/>
    </row>
    <row r="329" spans="1:25" s="53" customFormat="1" ht="47.25" x14ac:dyDescent="0.2">
      <c r="A329" s="768" t="s">
        <v>1161</v>
      </c>
      <c r="B329" s="96" t="s">
        <v>375</v>
      </c>
      <c r="C329" s="765" t="s">
        <v>2874</v>
      </c>
      <c r="D329" s="150">
        <v>1980</v>
      </c>
      <c r="E329" s="160" t="s">
        <v>310</v>
      </c>
      <c r="F329" s="780">
        <v>40640</v>
      </c>
      <c r="G329" s="17" t="s">
        <v>769</v>
      </c>
      <c r="H329" s="16"/>
      <c r="I329" s="17" t="s">
        <v>769</v>
      </c>
      <c r="J329" s="16"/>
      <c r="K329" s="16"/>
      <c r="L329" s="17" t="s">
        <v>769</v>
      </c>
      <c r="M329" s="17"/>
      <c r="N329" s="16"/>
      <c r="O329" s="18"/>
    </row>
    <row r="330" spans="1:25" s="53" customFormat="1" ht="47.25" x14ac:dyDescent="0.2">
      <c r="A330" s="768"/>
      <c r="B330" s="96" t="s">
        <v>376</v>
      </c>
      <c r="C330" s="765"/>
      <c r="D330" s="150">
        <v>1980</v>
      </c>
      <c r="E330" s="160" t="s">
        <v>311</v>
      </c>
      <c r="F330" s="774"/>
      <c r="G330" s="17" t="s">
        <v>769</v>
      </c>
      <c r="H330" s="16"/>
      <c r="I330" s="17" t="s">
        <v>769</v>
      </c>
      <c r="J330" s="16"/>
      <c r="K330" s="16"/>
      <c r="L330" s="17" t="s">
        <v>769</v>
      </c>
      <c r="M330" s="17"/>
      <c r="N330" s="16"/>
      <c r="O330" s="18"/>
    </row>
    <row r="331" spans="1:25" s="53" customFormat="1" ht="47.25" x14ac:dyDescent="0.2">
      <c r="A331" s="768"/>
      <c r="B331" s="96" t="s">
        <v>377</v>
      </c>
      <c r="C331" s="765"/>
      <c r="D331" s="150">
        <v>1980</v>
      </c>
      <c r="E331" s="160" t="s">
        <v>312</v>
      </c>
      <c r="F331" s="774"/>
      <c r="G331" s="17" t="s">
        <v>769</v>
      </c>
      <c r="H331" s="16"/>
      <c r="I331" s="17" t="s">
        <v>769</v>
      </c>
      <c r="J331" s="16"/>
      <c r="K331" s="16"/>
      <c r="L331" s="17" t="s">
        <v>769</v>
      </c>
      <c r="M331" s="17"/>
      <c r="N331" s="16"/>
      <c r="O331" s="18"/>
    </row>
    <row r="332" spans="1:25" s="53" customFormat="1" ht="47.25" x14ac:dyDescent="0.2">
      <c r="A332" s="768"/>
      <c r="B332" s="96" t="s">
        <v>378</v>
      </c>
      <c r="C332" s="765"/>
      <c r="D332" s="150">
        <v>1980</v>
      </c>
      <c r="E332" s="160" t="s">
        <v>313</v>
      </c>
      <c r="F332" s="774"/>
      <c r="G332" s="17" t="s">
        <v>769</v>
      </c>
      <c r="H332" s="16"/>
      <c r="I332" s="17" t="s">
        <v>769</v>
      </c>
      <c r="J332" s="16"/>
      <c r="K332" s="16"/>
      <c r="L332" s="17" t="s">
        <v>769</v>
      </c>
      <c r="M332" s="17"/>
      <c r="N332" s="16"/>
      <c r="O332" s="18"/>
    </row>
    <row r="333" spans="1:25" s="53" customFormat="1" ht="47.25" x14ac:dyDescent="0.2">
      <c r="A333" s="768"/>
      <c r="B333" s="96" t="s">
        <v>379</v>
      </c>
      <c r="C333" s="765"/>
      <c r="D333" s="150">
        <v>1980</v>
      </c>
      <c r="E333" s="160" t="s">
        <v>314</v>
      </c>
      <c r="F333" s="774"/>
      <c r="G333" s="17" t="s">
        <v>769</v>
      </c>
      <c r="H333" s="16"/>
      <c r="I333" s="17" t="s">
        <v>769</v>
      </c>
      <c r="J333" s="16"/>
      <c r="K333" s="16"/>
      <c r="L333" s="17" t="s">
        <v>769</v>
      </c>
      <c r="M333" s="17"/>
      <c r="N333" s="16"/>
      <c r="O333" s="18"/>
    </row>
    <row r="334" spans="1:25" s="53" customFormat="1" ht="47.25" x14ac:dyDescent="0.2">
      <c r="A334" s="768"/>
      <c r="B334" s="96" t="s">
        <v>380</v>
      </c>
      <c r="C334" s="765"/>
      <c r="D334" s="150">
        <v>1980</v>
      </c>
      <c r="E334" s="160" t="s">
        <v>315</v>
      </c>
      <c r="F334" s="774"/>
      <c r="G334" s="17" t="s">
        <v>769</v>
      </c>
      <c r="H334" s="16"/>
      <c r="I334" s="17" t="s">
        <v>769</v>
      </c>
      <c r="J334" s="16"/>
      <c r="K334" s="16"/>
      <c r="L334" s="17" t="s">
        <v>769</v>
      </c>
      <c r="M334" s="17"/>
      <c r="N334" s="16"/>
      <c r="O334" s="18"/>
    </row>
    <row r="335" spans="1:25" s="53" customFormat="1" ht="47.25" x14ac:dyDescent="0.2">
      <c r="A335" s="768"/>
      <c r="B335" s="96" t="s">
        <v>381</v>
      </c>
      <c r="C335" s="765"/>
      <c r="D335" s="150">
        <v>1980</v>
      </c>
      <c r="E335" s="160" t="s">
        <v>316</v>
      </c>
      <c r="F335" s="774"/>
      <c r="G335" s="17" t="s">
        <v>769</v>
      </c>
      <c r="H335" s="16"/>
      <c r="I335" s="17" t="s">
        <v>769</v>
      </c>
      <c r="J335" s="16"/>
      <c r="K335" s="16"/>
      <c r="L335" s="17" t="s">
        <v>769</v>
      </c>
      <c r="M335" s="17"/>
      <c r="N335" s="16"/>
      <c r="O335" s="18"/>
    </row>
    <row r="336" spans="1:25" s="53" customFormat="1" ht="47.25" x14ac:dyDescent="0.2">
      <c r="A336" s="768"/>
      <c r="B336" s="96" t="s">
        <v>382</v>
      </c>
      <c r="C336" s="765"/>
      <c r="D336" s="150">
        <v>931.5</v>
      </c>
      <c r="E336" s="160" t="s">
        <v>317</v>
      </c>
      <c r="F336" s="774"/>
      <c r="G336" s="17" t="s">
        <v>769</v>
      </c>
      <c r="H336" s="16"/>
      <c r="I336" s="17" t="s">
        <v>769</v>
      </c>
      <c r="J336" s="16"/>
      <c r="K336" s="16"/>
      <c r="L336" s="17" t="s">
        <v>769</v>
      </c>
      <c r="M336" s="17"/>
      <c r="N336" s="16"/>
      <c r="O336" s="18"/>
    </row>
    <row r="337" spans="1:15" s="53" customFormat="1" ht="47.25" x14ac:dyDescent="0.2">
      <c r="A337" s="768"/>
      <c r="B337" s="96" t="s">
        <v>383</v>
      </c>
      <c r="C337" s="765"/>
      <c r="D337" s="150">
        <v>931.5</v>
      </c>
      <c r="E337" s="160" t="s">
        <v>318</v>
      </c>
      <c r="F337" s="774"/>
      <c r="G337" s="17" t="s">
        <v>769</v>
      </c>
      <c r="H337" s="16"/>
      <c r="I337" s="17" t="s">
        <v>769</v>
      </c>
      <c r="J337" s="16"/>
      <c r="K337" s="16"/>
      <c r="L337" s="17" t="s">
        <v>769</v>
      </c>
      <c r="M337" s="17"/>
      <c r="N337" s="16"/>
      <c r="O337" s="18"/>
    </row>
    <row r="338" spans="1:15" s="53" customFormat="1" ht="47.25" x14ac:dyDescent="0.2">
      <c r="A338" s="768"/>
      <c r="B338" s="96" t="s">
        <v>384</v>
      </c>
      <c r="C338" s="765"/>
      <c r="D338" s="150">
        <v>931.5</v>
      </c>
      <c r="E338" s="160" t="s">
        <v>319</v>
      </c>
      <c r="F338" s="774"/>
      <c r="G338" s="17" t="s">
        <v>769</v>
      </c>
      <c r="H338" s="16"/>
      <c r="I338" s="17" t="s">
        <v>769</v>
      </c>
      <c r="J338" s="16"/>
      <c r="K338" s="16"/>
      <c r="L338" s="17" t="s">
        <v>769</v>
      </c>
      <c r="M338" s="17"/>
      <c r="N338" s="16"/>
      <c r="O338" s="18"/>
    </row>
    <row r="339" spans="1:15" s="53" customFormat="1" ht="47.25" x14ac:dyDescent="0.2">
      <c r="A339" s="768"/>
      <c r="B339" s="96" t="s">
        <v>385</v>
      </c>
      <c r="C339" s="765"/>
      <c r="D339" s="150">
        <v>931.5</v>
      </c>
      <c r="E339" s="160" t="s">
        <v>320</v>
      </c>
      <c r="F339" s="774"/>
      <c r="G339" s="17" t="s">
        <v>769</v>
      </c>
      <c r="H339" s="16"/>
      <c r="I339" s="17" t="s">
        <v>769</v>
      </c>
      <c r="J339" s="16"/>
      <c r="K339" s="16"/>
      <c r="L339" s="17" t="s">
        <v>769</v>
      </c>
      <c r="M339" s="17"/>
      <c r="N339" s="16"/>
      <c r="O339" s="18"/>
    </row>
    <row r="340" spans="1:15" s="53" customFormat="1" ht="47.25" x14ac:dyDescent="0.2">
      <c r="A340" s="768"/>
      <c r="B340" s="96" t="s">
        <v>386</v>
      </c>
      <c r="C340" s="765"/>
      <c r="D340" s="150">
        <v>931.5</v>
      </c>
      <c r="E340" s="160" t="s">
        <v>321</v>
      </c>
      <c r="F340" s="774"/>
      <c r="G340" s="17" t="s">
        <v>769</v>
      </c>
      <c r="H340" s="16"/>
      <c r="I340" s="17" t="s">
        <v>769</v>
      </c>
      <c r="J340" s="16"/>
      <c r="K340" s="16"/>
      <c r="L340" s="17" t="s">
        <v>769</v>
      </c>
      <c r="M340" s="17"/>
      <c r="N340" s="16"/>
      <c r="O340" s="18"/>
    </row>
    <row r="341" spans="1:15" s="53" customFormat="1" ht="47.25" x14ac:dyDescent="0.2">
      <c r="A341" s="768"/>
      <c r="B341" s="96" t="s">
        <v>387</v>
      </c>
      <c r="C341" s="765"/>
      <c r="D341" s="150">
        <v>1483.33</v>
      </c>
      <c r="E341" s="160" t="s">
        <v>322</v>
      </c>
      <c r="F341" s="774"/>
      <c r="G341" s="17" t="s">
        <v>769</v>
      </c>
      <c r="H341" s="16"/>
      <c r="I341" s="17" t="s">
        <v>769</v>
      </c>
      <c r="J341" s="16"/>
      <c r="K341" s="16"/>
      <c r="L341" s="17" t="s">
        <v>769</v>
      </c>
      <c r="M341" s="17"/>
      <c r="N341" s="16"/>
      <c r="O341" s="18"/>
    </row>
    <row r="342" spans="1:15" s="53" customFormat="1" ht="47.25" x14ac:dyDescent="0.2">
      <c r="A342" s="768"/>
      <c r="B342" s="96" t="s">
        <v>388</v>
      </c>
      <c r="C342" s="765"/>
      <c r="D342" s="150">
        <v>1483.33</v>
      </c>
      <c r="E342" s="160" t="s">
        <v>323</v>
      </c>
      <c r="F342" s="774"/>
      <c r="G342" s="17" t="s">
        <v>769</v>
      </c>
      <c r="H342" s="16"/>
      <c r="I342" s="17" t="s">
        <v>769</v>
      </c>
      <c r="J342" s="16"/>
      <c r="K342" s="16"/>
      <c r="L342" s="17" t="s">
        <v>769</v>
      </c>
      <c r="M342" s="17"/>
      <c r="N342" s="16"/>
      <c r="O342" s="18"/>
    </row>
    <row r="343" spans="1:15" s="53" customFormat="1" ht="47.25" x14ac:dyDescent="0.2">
      <c r="A343" s="768"/>
      <c r="B343" s="96" t="s">
        <v>389</v>
      </c>
      <c r="C343" s="765"/>
      <c r="D343" s="150">
        <v>1483.33</v>
      </c>
      <c r="E343" s="160" t="s">
        <v>324</v>
      </c>
      <c r="F343" s="774"/>
      <c r="G343" s="17" t="s">
        <v>769</v>
      </c>
      <c r="H343" s="16"/>
      <c r="I343" s="17" t="s">
        <v>769</v>
      </c>
      <c r="J343" s="16"/>
      <c r="K343" s="16"/>
      <c r="L343" s="17" t="s">
        <v>769</v>
      </c>
      <c r="M343" s="17"/>
      <c r="N343" s="16"/>
      <c r="O343" s="18"/>
    </row>
    <row r="344" spans="1:15" s="53" customFormat="1" ht="47.25" x14ac:dyDescent="0.2">
      <c r="A344" s="768"/>
      <c r="B344" s="96" t="s">
        <v>390</v>
      </c>
      <c r="C344" s="765"/>
      <c r="D344" s="150">
        <v>1483.33</v>
      </c>
      <c r="E344" s="160" t="s">
        <v>325</v>
      </c>
      <c r="F344" s="774"/>
      <c r="G344" s="17" t="s">
        <v>769</v>
      </c>
      <c r="H344" s="16"/>
      <c r="I344" s="17" t="s">
        <v>769</v>
      </c>
      <c r="J344" s="16"/>
      <c r="K344" s="16"/>
      <c r="L344" s="17" t="s">
        <v>769</v>
      </c>
      <c r="M344" s="17"/>
      <c r="N344" s="16"/>
      <c r="O344" s="18"/>
    </row>
    <row r="345" spans="1:15" s="53" customFormat="1" ht="47.25" x14ac:dyDescent="0.2">
      <c r="A345" s="768"/>
      <c r="B345" s="96" t="s">
        <v>391</v>
      </c>
      <c r="C345" s="765"/>
      <c r="D345" s="150">
        <v>1483.33</v>
      </c>
      <c r="E345" s="160" t="s">
        <v>326</v>
      </c>
      <c r="F345" s="774"/>
      <c r="G345" s="17" t="s">
        <v>769</v>
      </c>
      <c r="H345" s="16"/>
      <c r="I345" s="17" t="s">
        <v>769</v>
      </c>
      <c r="J345" s="16"/>
      <c r="K345" s="16"/>
      <c r="L345" s="17" t="s">
        <v>769</v>
      </c>
      <c r="M345" s="17"/>
      <c r="N345" s="16"/>
      <c r="O345" s="18"/>
    </row>
    <row r="346" spans="1:15" s="53" customFormat="1" ht="47.25" x14ac:dyDescent="0.2">
      <c r="A346" s="768"/>
      <c r="B346" s="96" t="s">
        <v>392</v>
      </c>
      <c r="C346" s="765"/>
      <c r="D346" s="150">
        <v>1483.33</v>
      </c>
      <c r="E346" s="160" t="s">
        <v>327</v>
      </c>
      <c r="F346" s="774"/>
      <c r="G346" s="17" t="s">
        <v>769</v>
      </c>
      <c r="H346" s="16"/>
      <c r="I346" s="17" t="s">
        <v>769</v>
      </c>
      <c r="J346" s="16"/>
      <c r="K346" s="16"/>
      <c r="L346" s="17" t="s">
        <v>769</v>
      </c>
      <c r="M346" s="17"/>
      <c r="N346" s="16"/>
      <c r="O346" s="18"/>
    </row>
    <row r="347" spans="1:15" s="53" customFormat="1" ht="47.25" x14ac:dyDescent="0.2">
      <c r="A347" s="768"/>
      <c r="B347" s="96" t="s">
        <v>393</v>
      </c>
      <c r="C347" s="765"/>
      <c r="D347" s="150">
        <v>1093.75</v>
      </c>
      <c r="E347" s="160" t="s">
        <v>328</v>
      </c>
      <c r="F347" s="774"/>
      <c r="G347" s="17" t="s">
        <v>769</v>
      </c>
      <c r="H347" s="16"/>
      <c r="I347" s="17" t="s">
        <v>769</v>
      </c>
      <c r="J347" s="16"/>
      <c r="K347" s="16"/>
      <c r="L347" s="17" t="s">
        <v>769</v>
      </c>
      <c r="M347" s="17"/>
      <c r="N347" s="16"/>
      <c r="O347" s="18"/>
    </row>
    <row r="348" spans="1:15" s="53" customFormat="1" ht="47.25" x14ac:dyDescent="0.2">
      <c r="A348" s="768"/>
      <c r="B348" s="96" t="s">
        <v>394</v>
      </c>
      <c r="C348" s="765"/>
      <c r="D348" s="150">
        <v>1093.75</v>
      </c>
      <c r="E348" s="160" t="s">
        <v>329</v>
      </c>
      <c r="F348" s="774"/>
      <c r="G348" s="17" t="s">
        <v>769</v>
      </c>
      <c r="H348" s="16"/>
      <c r="I348" s="17" t="s">
        <v>769</v>
      </c>
      <c r="J348" s="16"/>
      <c r="K348" s="16"/>
      <c r="L348" s="17" t="s">
        <v>769</v>
      </c>
      <c r="M348" s="17"/>
      <c r="N348" s="16"/>
      <c r="O348" s="18"/>
    </row>
    <row r="349" spans="1:15" s="53" customFormat="1" ht="47.25" x14ac:dyDescent="0.2">
      <c r="A349" s="768"/>
      <c r="B349" s="96" t="s">
        <v>395</v>
      </c>
      <c r="C349" s="765"/>
      <c r="D349" s="150">
        <v>1093.75</v>
      </c>
      <c r="E349" s="160" t="s">
        <v>330</v>
      </c>
      <c r="F349" s="774"/>
      <c r="G349" s="17" t="s">
        <v>769</v>
      </c>
      <c r="H349" s="16"/>
      <c r="I349" s="17" t="s">
        <v>769</v>
      </c>
      <c r="J349" s="16"/>
      <c r="K349" s="16"/>
      <c r="L349" s="17" t="s">
        <v>769</v>
      </c>
      <c r="M349" s="17"/>
      <c r="N349" s="16"/>
      <c r="O349" s="18"/>
    </row>
    <row r="350" spans="1:15" s="53" customFormat="1" ht="47.25" x14ac:dyDescent="0.2">
      <c r="A350" s="768"/>
      <c r="B350" s="96" t="s">
        <v>396</v>
      </c>
      <c r="C350" s="765"/>
      <c r="D350" s="150">
        <v>1093.75</v>
      </c>
      <c r="E350" s="160" t="s">
        <v>331</v>
      </c>
      <c r="F350" s="774"/>
      <c r="G350" s="17" t="s">
        <v>769</v>
      </c>
      <c r="H350" s="16"/>
      <c r="I350" s="17" t="s">
        <v>769</v>
      </c>
      <c r="J350" s="16"/>
      <c r="K350" s="16"/>
      <c r="L350" s="17" t="s">
        <v>769</v>
      </c>
      <c r="M350" s="17"/>
      <c r="N350" s="16"/>
      <c r="O350" s="18"/>
    </row>
    <row r="351" spans="1:15" s="53" customFormat="1" ht="47.25" x14ac:dyDescent="0.2">
      <c r="A351" s="768"/>
      <c r="B351" s="96" t="s">
        <v>397</v>
      </c>
      <c r="C351" s="765"/>
      <c r="D351" s="150">
        <v>3300</v>
      </c>
      <c r="E351" s="160" t="s">
        <v>332</v>
      </c>
      <c r="F351" s="774"/>
      <c r="G351" s="17" t="s">
        <v>769</v>
      </c>
      <c r="H351" s="16"/>
      <c r="I351" s="17" t="s">
        <v>769</v>
      </c>
      <c r="J351" s="16"/>
      <c r="K351" s="16"/>
      <c r="L351" s="17" t="s">
        <v>769</v>
      </c>
      <c r="M351" s="17"/>
      <c r="N351" s="16"/>
      <c r="O351" s="18"/>
    </row>
    <row r="352" spans="1:15" s="53" customFormat="1" ht="47.25" x14ac:dyDescent="0.2">
      <c r="A352" s="768"/>
      <c r="B352" s="96" t="s">
        <v>398</v>
      </c>
      <c r="C352" s="765"/>
      <c r="D352" s="150">
        <v>3300</v>
      </c>
      <c r="E352" s="160" t="s">
        <v>333</v>
      </c>
      <c r="F352" s="774"/>
      <c r="G352" s="17" t="s">
        <v>769</v>
      </c>
      <c r="H352" s="16"/>
      <c r="I352" s="17" t="s">
        <v>769</v>
      </c>
      <c r="J352" s="16"/>
      <c r="K352" s="16"/>
      <c r="L352" s="17" t="s">
        <v>769</v>
      </c>
      <c r="M352" s="17"/>
      <c r="N352" s="16"/>
      <c r="O352" s="18"/>
    </row>
    <row r="353" spans="1:15" s="53" customFormat="1" ht="47.25" x14ac:dyDescent="0.2">
      <c r="A353" s="768"/>
      <c r="B353" s="96" t="s">
        <v>399</v>
      </c>
      <c r="C353" s="765"/>
      <c r="D353" s="150">
        <v>3300</v>
      </c>
      <c r="E353" s="160" t="s">
        <v>334</v>
      </c>
      <c r="F353" s="774"/>
      <c r="G353" s="17" t="s">
        <v>769</v>
      </c>
      <c r="H353" s="16"/>
      <c r="I353" s="17" t="s">
        <v>769</v>
      </c>
      <c r="J353" s="16"/>
      <c r="K353" s="16"/>
      <c r="L353" s="17" t="s">
        <v>769</v>
      </c>
      <c r="M353" s="17"/>
      <c r="N353" s="16"/>
      <c r="O353" s="18"/>
    </row>
    <row r="354" spans="1:15" s="53" customFormat="1" ht="47.25" x14ac:dyDescent="0.2">
      <c r="A354" s="768"/>
      <c r="B354" s="96" t="s">
        <v>400</v>
      </c>
      <c r="C354" s="765"/>
      <c r="D354" s="150">
        <v>3300</v>
      </c>
      <c r="E354" s="160" t="s">
        <v>335</v>
      </c>
      <c r="F354" s="774"/>
      <c r="G354" s="17" t="s">
        <v>769</v>
      </c>
      <c r="H354" s="16"/>
      <c r="I354" s="17" t="s">
        <v>769</v>
      </c>
      <c r="J354" s="16"/>
      <c r="K354" s="16"/>
      <c r="L354" s="17" t="s">
        <v>769</v>
      </c>
      <c r="M354" s="17"/>
      <c r="N354" s="16"/>
      <c r="O354" s="18"/>
    </row>
    <row r="355" spans="1:15" s="53" customFormat="1" ht="47.25" x14ac:dyDescent="0.2">
      <c r="A355" s="768"/>
      <c r="B355" s="96" t="s">
        <v>2530</v>
      </c>
      <c r="C355" s="765"/>
      <c r="D355" s="150">
        <v>3300</v>
      </c>
      <c r="E355" s="160" t="s">
        <v>336</v>
      </c>
      <c r="F355" s="774"/>
      <c r="G355" s="17" t="s">
        <v>769</v>
      </c>
      <c r="H355" s="16"/>
      <c r="I355" s="17" t="s">
        <v>769</v>
      </c>
      <c r="J355" s="16"/>
      <c r="K355" s="16"/>
      <c r="L355" s="17" t="s">
        <v>769</v>
      </c>
      <c r="M355" s="17"/>
      <c r="N355" s="16"/>
      <c r="O355" s="18"/>
    </row>
    <row r="356" spans="1:15" s="53" customFormat="1" ht="47.25" x14ac:dyDescent="0.2">
      <c r="A356" s="768"/>
      <c r="B356" s="96" t="s">
        <v>401</v>
      </c>
      <c r="C356" s="765"/>
      <c r="D356" s="150">
        <v>108</v>
      </c>
      <c r="E356" s="160" t="s">
        <v>337</v>
      </c>
      <c r="F356" s="774"/>
      <c r="G356" s="17" t="s">
        <v>769</v>
      </c>
      <c r="H356" s="16"/>
      <c r="I356" s="17" t="s">
        <v>769</v>
      </c>
      <c r="J356" s="16"/>
      <c r="K356" s="16"/>
      <c r="L356" s="17" t="s">
        <v>769</v>
      </c>
      <c r="M356" s="17"/>
      <c r="N356" s="16"/>
      <c r="O356" s="18"/>
    </row>
    <row r="357" spans="1:15" s="53" customFormat="1" ht="47.25" x14ac:dyDescent="0.2">
      <c r="A357" s="768"/>
      <c r="B357" s="96" t="s">
        <v>402</v>
      </c>
      <c r="C357" s="765"/>
      <c r="D357" s="150">
        <v>160</v>
      </c>
      <c r="E357" s="160" t="s">
        <v>338</v>
      </c>
      <c r="F357" s="774"/>
      <c r="G357" s="17" t="s">
        <v>769</v>
      </c>
      <c r="H357" s="16"/>
      <c r="I357" s="17" t="s">
        <v>769</v>
      </c>
      <c r="J357" s="16"/>
      <c r="K357" s="16"/>
      <c r="L357" s="17" t="s">
        <v>769</v>
      </c>
      <c r="M357" s="17"/>
      <c r="N357" s="16"/>
      <c r="O357" s="18"/>
    </row>
    <row r="358" spans="1:15" s="53" customFormat="1" ht="47.25" x14ac:dyDescent="0.2">
      <c r="A358" s="768"/>
      <c r="B358" s="96" t="s">
        <v>403</v>
      </c>
      <c r="C358" s="765"/>
      <c r="D358" s="150">
        <v>1458.33</v>
      </c>
      <c r="E358" s="160" t="s">
        <v>339</v>
      </c>
      <c r="F358" s="774"/>
      <c r="G358" s="17" t="s">
        <v>769</v>
      </c>
      <c r="H358" s="16"/>
      <c r="I358" s="17" t="s">
        <v>769</v>
      </c>
      <c r="J358" s="16"/>
      <c r="K358" s="16"/>
      <c r="L358" s="17" t="s">
        <v>769</v>
      </c>
      <c r="M358" s="17"/>
      <c r="N358" s="16"/>
      <c r="O358" s="18"/>
    </row>
    <row r="359" spans="1:15" s="53" customFormat="1" ht="47.25" x14ac:dyDescent="0.2">
      <c r="A359" s="768"/>
      <c r="B359" s="96" t="s">
        <v>404</v>
      </c>
      <c r="C359" s="765"/>
      <c r="D359" s="150">
        <v>1458.33</v>
      </c>
      <c r="E359" s="160" t="s">
        <v>340</v>
      </c>
      <c r="F359" s="774"/>
      <c r="G359" s="17" t="s">
        <v>769</v>
      </c>
      <c r="H359" s="16"/>
      <c r="I359" s="17" t="s">
        <v>769</v>
      </c>
      <c r="J359" s="16"/>
      <c r="K359" s="16"/>
      <c r="L359" s="17" t="s">
        <v>769</v>
      </c>
      <c r="M359" s="17"/>
      <c r="N359" s="16"/>
      <c r="O359" s="18"/>
    </row>
    <row r="360" spans="1:15" s="53" customFormat="1" ht="47.25" x14ac:dyDescent="0.2">
      <c r="A360" s="768"/>
      <c r="B360" s="96" t="s">
        <v>405</v>
      </c>
      <c r="C360" s="765"/>
      <c r="D360" s="150">
        <v>1458.33</v>
      </c>
      <c r="E360" s="160" t="s">
        <v>341</v>
      </c>
      <c r="F360" s="774"/>
      <c r="G360" s="17" t="s">
        <v>769</v>
      </c>
      <c r="H360" s="16"/>
      <c r="I360" s="17" t="s">
        <v>769</v>
      </c>
      <c r="J360" s="16"/>
      <c r="K360" s="16"/>
      <c r="L360" s="17" t="s">
        <v>769</v>
      </c>
      <c r="M360" s="17"/>
      <c r="N360" s="16"/>
      <c r="O360" s="18"/>
    </row>
    <row r="361" spans="1:15" s="53" customFormat="1" ht="47.25" x14ac:dyDescent="0.2">
      <c r="A361" s="768"/>
      <c r="B361" s="96" t="s">
        <v>406</v>
      </c>
      <c r="C361" s="765"/>
      <c r="D361" s="150">
        <v>1458.33</v>
      </c>
      <c r="E361" s="160" t="s">
        <v>342</v>
      </c>
      <c r="F361" s="774"/>
      <c r="G361" s="17" t="s">
        <v>769</v>
      </c>
      <c r="H361" s="16"/>
      <c r="I361" s="17" t="s">
        <v>769</v>
      </c>
      <c r="J361" s="16"/>
      <c r="K361" s="16"/>
      <c r="L361" s="17" t="s">
        <v>769</v>
      </c>
      <c r="M361" s="17"/>
      <c r="N361" s="16"/>
      <c r="O361" s="18"/>
    </row>
    <row r="362" spans="1:15" s="53" customFormat="1" ht="47.25" x14ac:dyDescent="0.2">
      <c r="A362" s="768"/>
      <c r="B362" s="96" t="s">
        <v>407</v>
      </c>
      <c r="C362" s="765"/>
      <c r="D362" s="150">
        <v>1458.33</v>
      </c>
      <c r="E362" s="160" t="s">
        <v>343</v>
      </c>
      <c r="F362" s="774"/>
      <c r="G362" s="17" t="s">
        <v>769</v>
      </c>
      <c r="H362" s="16"/>
      <c r="I362" s="17" t="s">
        <v>769</v>
      </c>
      <c r="J362" s="16"/>
      <c r="K362" s="16"/>
      <c r="L362" s="17" t="s">
        <v>769</v>
      </c>
      <c r="M362" s="17"/>
      <c r="N362" s="16"/>
      <c r="O362" s="18"/>
    </row>
    <row r="363" spans="1:15" s="53" customFormat="1" ht="47.25" x14ac:dyDescent="0.2">
      <c r="A363" s="768"/>
      <c r="B363" s="96" t="s">
        <v>408</v>
      </c>
      <c r="C363" s="765"/>
      <c r="D363" s="150">
        <v>1458.33</v>
      </c>
      <c r="E363" s="160" t="s">
        <v>344</v>
      </c>
      <c r="F363" s="774"/>
      <c r="G363" s="17" t="s">
        <v>769</v>
      </c>
      <c r="H363" s="16"/>
      <c r="I363" s="17" t="s">
        <v>769</v>
      </c>
      <c r="J363" s="16"/>
      <c r="K363" s="16"/>
      <c r="L363" s="17" t="s">
        <v>769</v>
      </c>
      <c r="M363" s="17"/>
      <c r="N363" s="16"/>
      <c r="O363" s="18"/>
    </row>
    <row r="364" spans="1:15" s="53" customFormat="1" ht="47.25" x14ac:dyDescent="0.2">
      <c r="A364" s="768"/>
      <c r="B364" s="96" t="s">
        <v>409</v>
      </c>
      <c r="C364" s="765"/>
      <c r="D364" s="150">
        <v>4004</v>
      </c>
      <c r="E364" s="160" t="s">
        <v>345</v>
      </c>
      <c r="F364" s="774"/>
      <c r="G364" s="17" t="s">
        <v>769</v>
      </c>
      <c r="H364" s="16"/>
      <c r="I364" s="17" t="s">
        <v>769</v>
      </c>
      <c r="J364" s="16"/>
      <c r="K364" s="16"/>
      <c r="L364" s="17" t="s">
        <v>769</v>
      </c>
      <c r="M364" s="17"/>
      <c r="N364" s="16"/>
      <c r="O364" s="18"/>
    </row>
    <row r="365" spans="1:15" s="53" customFormat="1" ht="47.25" x14ac:dyDescent="0.2">
      <c r="A365" s="768"/>
      <c r="B365" s="96" t="s">
        <v>410</v>
      </c>
      <c r="C365" s="765"/>
      <c r="D365" s="150">
        <v>4004</v>
      </c>
      <c r="E365" s="160" t="s">
        <v>346</v>
      </c>
      <c r="F365" s="774"/>
      <c r="G365" s="17" t="s">
        <v>769</v>
      </c>
      <c r="H365" s="16"/>
      <c r="I365" s="17" t="s">
        <v>769</v>
      </c>
      <c r="J365" s="16"/>
      <c r="K365" s="16"/>
      <c r="L365" s="17" t="s">
        <v>769</v>
      </c>
      <c r="M365" s="17"/>
      <c r="N365" s="16"/>
      <c r="O365" s="18"/>
    </row>
    <row r="366" spans="1:15" s="53" customFormat="1" ht="47.25" x14ac:dyDescent="0.2">
      <c r="A366" s="768"/>
      <c r="B366" s="96" t="s">
        <v>411</v>
      </c>
      <c r="C366" s="765"/>
      <c r="D366" s="150">
        <v>4004</v>
      </c>
      <c r="E366" s="160" t="s">
        <v>347</v>
      </c>
      <c r="F366" s="774"/>
      <c r="G366" s="17" t="s">
        <v>769</v>
      </c>
      <c r="H366" s="16"/>
      <c r="I366" s="17" t="s">
        <v>769</v>
      </c>
      <c r="J366" s="16"/>
      <c r="K366" s="16"/>
      <c r="L366" s="17" t="s">
        <v>769</v>
      </c>
      <c r="M366" s="17"/>
      <c r="N366" s="16"/>
      <c r="O366" s="18"/>
    </row>
    <row r="367" spans="1:15" s="53" customFormat="1" ht="47.25" x14ac:dyDescent="0.2">
      <c r="A367" s="768"/>
      <c r="B367" s="96" t="s">
        <v>412</v>
      </c>
      <c r="C367" s="765"/>
      <c r="D367" s="150">
        <v>4004</v>
      </c>
      <c r="E367" s="160" t="s">
        <v>348</v>
      </c>
      <c r="F367" s="774"/>
      <c r="G367" s="17" t="s">
        <v>769</v>
      </c>
      <c r="H367" s="16"/>
      <c r="I367" s="17" t="s">
        <v>769</v>
      </c>
      <c r="J367" s="16"/>
      <c r="K367" s="16"/>
      <c r="L367" s="17" t="s">
        <v>769</v>
      </c>
      <c r="M367" s="17"/>
      <c r="N367" s="16"/>
      <c r="O367" s="18"/>
    </row>
    <row r="368" spans="1:15" s="53" customFormat="1" ht="47.25" x14ac:dyDescent="0.2">
      <c r="A368" s="768"/>
      <c r="B368" s="96" t="s">
        <v>413</v>
      </c>
      <c r="C368" s="765"/>
      <c r="D368" s="150">
        <v>180</v>
      </c>
      <c r="E368" s="160" t="s">
        <v>349</v>
      </c>
      <c r="F368" s="774"/>
      <c r="G368" s="17" t="s">
        <v>769</v>
      </c>
      <c r="H368" s="16"/>
      <c r="I368" s="17" t="s">
        <v>769</v>
      </c>
      <c r="J368" s="16"/>
      <c r="K368" s="16"/>
      <c r="L368" s="17" t="s">
        <v>769</v>
      </c>
      <c r="M368" s="17"/>
      <c r="N368" s="16"/>
      <c r="O368" s="18"/>
    </row>
    <row r="369" spans="1:15" s="53" customFormat="1" ht="47.25" x14ac:dyDescent="0.2">
      <c r="A369" s="768"/>
      <c r="B369" s="96" t="s">
        <v>414</v>
      </c>
      <c r="C369" s="765"/>
      <c r="D369" s="150">
        <v>306</v>
      </c>
      <c r="E369" s="160" t="s">
        <v>350</v>
      </c>
      <c r="F369" s="774"/>
      <c r="G369" s="17" t="s">
        <v>769</v>
      </c>
      <c r="H369" s="16"/>
      <c r="I369" s="17" t="s">
        <v>769</v>
      </c>
      <c r="J369" s="16"/>
      <c r="K369" s="16"/>
      <c r="L369" s="17" t="s">
        <v>769</v>
      </c>
      <c r="M369" s="17"/>
      <c r="N369" s="16"/>
      <c r="O369" s="18"/>
    </row>
    <row r="370" spans="1:15" s="53" customFormat="1" ht="47.25" x14ac:dyDescent="0.2">
      <c r="A370" s="768"/>
      <c r="B370" s="96" t="s">
        <v>415</v>
      </c>
      <c r="C370" s="765"/>
      <c r="D370" s="150">
        <v>306</v>
      </c>
      <c r="E370" s="160" t="s">
        <v>351</v>
      </c>
      <c r="F370" s="774"/>
      <c r="G370" s="17" t="s">
        <v>769</v>
      </c>
      <c r="H370" s="16"/>
      <c r="I370" s="17" t="s">
        <v>769</v>
      </c>
      <c r="J370" s="16"/>
      <c r="K370" s="16"/>
      <c r="L370" s="17" t="s">
        <v>769</v>
      </c>
      <c r="M370" s="17"/>
      <c r="N370" s="16"/>
      <c r="O370" s="18"/>
    </row>
    <row r="371" spans="1:15" s="53" customFormat="1" ht="47.25" x14ac:dyDescent="0.2">
      <c r="A371" s="768"/>
      <c r="B371" s="96" t="s">
        <v>416</v>
      </c>
      <c r="C371" s="765"/>
      <c r="D371" s="150">
        <v>306</v>
      </c>
      <c r="E371" s="160" t="s">
        <v>352</v>
      </c>
      <c r="F371" s="774"/>
      <c r="G371" s="17" t="s">
        <v>769</v>
      </c>
      <c r="H371" s="16"/>
      <c r="I371" s="17" t="s">
        <v>769</v>
      </c>
      <c r="J371" s="16"/>
      <c r="K371" s="16"/>
      <c r="L371" s="17" t="s">
        <v>769</v>
      </c>
      <c r="M371" s="17"/>
      <c r="N371" s="16"/>
      <c r="O371" s="18"/>
    </row>
    <row r="372" spans="1:15" s="53" customFormat="1" ht="47.25" x14ac:dyDescent="0.2">
      <c r="A372" s="768"/>
      <c r="B372" s="96" t="s">
        <v>417</v>
      </c>
      <c r="C372" s="765"/>
      <c r="D372" s="150">
        <v>306</v>
      </c>
      <c r="E372" s="160" t="s">
        <v>353</v>
      </c>
      <c r="F372" s="774"/>
      <c r="G372" s="17" t="s">
        <v>769</v>
      </c>
      <c r="H372" s="16"/>
      <c r="I372" s="17" t="s">
        <v>769</v>
      </c>
      <c r="J372" s="16"/>
      <c r="K372" s="16"/>
      <c r="L372" s="17" t="s">
        <v>769</v>
      </c>
      <c r="M372" s="17"/>
      <c r="N372" s="16"/>
      <c r="O372" s="18"/>
    </row>
    <row r="373" spans="1:15" s="53" customFormat="1" ht="47.25" x14ac:dyDescent="0.2">
      <c r="A373" s="768"/>
      <c r="B373" s="96" t="s">
        <v>418</v>
      </c>
      <c r="C373" s="765"/>
      <c r="D373" s="150">
        <v>247.5</v>
      </c>
      <c r="E373" s="160" t="s">
        <v>354</v>
      </c>
      <c r="F373" s="774"/>
      <c r="G373" s="17" t="s">
        <v>769</v>
      </c>
      <c r="H373" s="16"/>
      <c r="I373" s="17" t="s">
        <v>769</v>
      </c>
      <c r="J373" s="16"/>
      <c r="K373" s="16"/>
      <c r="L373" s="17" t="s">
        <v>769</v>
      </c>
      <c r="M373" s="17"/>
      <c r="N373" s="16"/>
      <c r="O373" s="18"/>
    </row>
    <row r="374" spans="1:15" s="53" customFormat="1" ht="47.25" x14ac:dyDescent="0.2">
      <c r="A374" s="768"/>
      <c r="B374" s="96" t="s">
        <v>419</v>
      </c>
      <c r="C374" s="765"/>
      <c r="D374" s="150">
        <v>247.5</v>
      </c>
      <c r="E374" s="160" t="s">
        <v>355</v>
      </c>
      <c r="F374" s="774"/>
      <c r="G374" s="17" t="s">
        <v>769</v>
      </c>
      <c r="H374" s="16"/>
      <c r="I374" s="17" t="s">
        <v>769</v>
      </c>
      <c r="J374" s="16"/>
      <c r="K374" s="16"/>
      <c r="L374" s="17" t="s">
        <v>769</v>
      </c>
      <c r="M374" s="17"/>
      <c r="N374" s="16"/>
      <c r="O374" s="18"/>
    </row>
    <row r="375" spans="1:15" s="53" customFormat="1" ht="47.25" x14ac:dyDescent="0.2">
      <c r="A375" s="768"/>
      <c r="B375" s="96" t="s">
        <v>279</v>
      </c>
      <c r="C375" s="765"/>
      <c r="D375" s="150">
        <v>5000</v>
      </c>
      <c r="E375" s="160" t="s">
        <v>356</v>
      </c>
      <c r="F375" s="774"/>
      <c r="G375" s="17" t="s">
        <v>769</v>
      </c>
      <c r="H375" s="16"/>
      <c r="I375" s="17" t="s">
        <v>769</v>
      </c>
      <c r="J375" s="16"/>
      <c r="K375" s="16"/>
      <c r="L375" s="17" t="s">
        <v>769</v>
      </c>
      <c r="M375" s="17"/>
      <c r="N375" s="16"/>
      <c r="O375" s="18"/>
    </row>
    <row r="376" spans="1:15" s="53" customFormat="1" ht="47.25" x14ac:dyDescent="0.2">
      <c r="A376" s="768"/>
      <c r="B376" s="96" t="s">
        <v>280</v>
      </c>
      <c r="C376" s="765"/>
      <c r="D376" s="150">
        <v>5000</v>
      </c>
      <c r="E376" s="160" t="s">
        <v>357</v>
      </c>
      <c r="F376" s="774"/>
      <c r="G376" s="17" t="s">
        <v>769</v>
      </c>
      <c r="H376" s="16"/>
      <c r="I376" s="17" t="s">
        <v>769</v>
      </c>
      <c r="J376" s="16"/>
      <c r="K376" s="16"/>
      <c r="L376" s="17" t="s">
        <v>769</v>
      </c>
      <c r="M376" s="17"/>
      <c r="N376" s="16"/>
      <c r="O376" s="18"/>
    </row>
    <row r="377" spans="1:15" s="53" customFormat="1" ht="47.25" x14ac:dyDescent="0.2">
      <c r="A377" s="768"/>
      <c r="B377" s="96" t="s">
        <v>281</v>
      </c>
      <c r="C377" s="765"/>
      <c r="D377" s="150">
        <v>5000</v>
      </c>
      <c r="E377" s="160" t="s">
        <v>358</v>
      </c>
      <c r="F377" s="774"/>
      <c r="G377" s="17" t="s">
        <v>769</v>
      </c>
      <c r="H377" s="16"/>
      <c r="I377" s="17" t="s">
        <v>769</v>
      </c>
      <c r="J377" s="16"/>
      <c r="K377" s="16"/>
      <c r="L377" s="17" t="s">
        <v>769</v>
      </c>
      <c r="M377" s="17"/>
      <c r="N377" s="16"/>
      <c r="O377" s="18"/>
    </row>
    <row r="378" spans="1:15" s="53" customFormat="1" ht="47.25" x14ac:dyDescent="0.2">
      <c r="A378" s="768"/>
      <c r="B378" s="96" t="s">
        <v>282</v>
      </c>
      <c r="C378" s="765"/>
      <c r="D378" s="150">
        <v>5000</v>
      </c>
      <c r="E378" s="160" t="s">
        <v>359</v>
      </c>
      <c r="F378" s="774"/>
      <c r="G378" s="17" t="s">
        <v>769</v>
      </c>
      <c r="H378" s="16"/>
      <c r="I378" s="17" t="s">
        <v>769</v>
      </c>
      <c r="J378" s="16"/>
      <c r="K378" s="16"/>
      <c r="L378" s="17" t="s">
        <v>769</v>
      </c>
      <c r="M378" s="17"/>
      <c r="N378" s="16"/>
      <c r="O378" s="18"/>
    </row>
    <row r="379" spans="1:15" s="53" customFormat="1" ht="47.25" x14ac:dyDescent="0.2">
      <c r="A379" s="768"/>
      <c r="B379" s="96" t="s">
        <v>283</v>
      </c>
      <c r="C379" s="765"/>
      <c r="D379" s="150">
        <v>5000</v>
      </c>
      <c r="E379" s="160" t="s">
        <v>360</v>
      </c>
      <c r="F379" s="774"/>
      <c r="G379" s="17" t="s">
        <v>769</v>
      </c>
      <c r="H379" s="16"/>
      <c r="I379" s="17" t="s">
        <v>769</v>
      </c>
      <c r="J379" s="16"/>
      <c r="K379" s="16"/>
      <c r="L379" s="17" t="s">
        <v>769</v>
      </c>
      <c r="M379" s="17"/>
      <c r="N379" s="16"/>
      <c r="O379" s="18"/>
    </row>
    <row r="380" spans="1:15" s="53" customFormat="1" ht="47.25" x14ac:dyDescent="0.2">
      <c r="A380" s="768"/>
      <c r="B380" s="96" t="s">
        <v>284</v>
      </c>
      <c r="C380" s="765"/>
      <c r="D380" s="150">
        <v>5000</v>
      </c>
      <c r="E380" s="160" t="s">
        <v>361</v>
      </c>
      <c r="F380" s="774"/>
      <c r="G380" s="17" t="s">
        <v>769</v>
      </c>
      <c r="H380" s="16"/>
      <c r="I380" s="17" t="s">
        <v>769</v>
      </c>
      <c r="J380" s="16"/>
      <c r="K380" s="16"/>
      <c r="L380" s="17" t="s">
        <v>769</v>
      </c>
      <c r="M380" s="17"/>
      <c r="N380" s="16"/>
      <c r="O380" s="18"/>
    </row>
    <row r="381" spans="1:15" s="53" customFormat="1" ht="47.25" x14ac:dyDescent="0.2">
      <c r="A381" s="768"/>
      <c r="B381" s="96" t="s">
        <v>285</v>
      </c>
      <c r="C381" s="765"/>
      <c r="D381" s="150">
        <v>5000</v>
      </c>
      <c r="E381" s="160" t="s">
        <v>362</v>
      </c>
      <c r="F381" s="774"/>
      <c r="G381" s="17" t="s">
        <v>769</v>
      </c>
      <c r="H381" s="16"/>
      <c r="I381" s="17" t="s">
        <v>769</v>
      </c>
      <c r="J381" s="16"/>
      <c r="K381" s="16"/>
      <c r="L381" s="17" t="s">
        <v>769</v>
      </c>
      <c r="M381" s="17"/>
      <c r="N381" s="16"/>
      <c r="O381" s="18"/>
    </row>
    <row r="382" spans="1:15" s="53" customFormat="1" ht="47.25" x14ac:dyDescent="0.2">
      <c r="A382" s="768"/>
      <c r="B382" s="96" t="s">
        <v>286</v>
      </c>
      <c r="C382" s="765"/>
      <c r="D382" s="150">
        <v>7000</v>
      </c>
      <c r="E382" s="160" t="s">
        <v>363</v>
      </c>
      <c r="F382" s="774"/>
      <c r="G382" s="17" t="s">
        <v>769</v>
      </c>
      <c r="H382" s="16"/>
      <c r="I382" s="17" t="s">
        <v>769</v>
      </c>
      <c r="J382" s="16"/>
      <c r="K382" s="16"/>
      <c r="L382" s="17" t="s">
        <v>769</v>
      </c>
      <c r="M382" s="17"/>
      <c r="N382" s="16"/>
      <c r="O382" s="18"/>
    </row>
    <row r="383" spans="1:15" s="53" customFormat="1" ht="47.25" x14ac:dyDescent="0.2">
      <c r="A383" s="768"/>
      <c r="B383" s="96" t="s">
        <v>287</v>
      </c>
      <c r="C383" s="765"/>
      <c r="D383" s="150">
        <v>7000</v>
      </c>
      <c r="E383" s="160" t="s">
        <v>364</v>
      </c>
      <c r="F383" s="774"/>
      <c r="G383" s="17" t="s">
        <v>769</v>
      </c>
      <c r="H383" s="16"/>
      <c r="I383" s="17" t="s">
        <v>769</v>
      </c>
      <c r="J383" s="16"/>
      <c r="K383" s="16"/>
      <c r="L383" s="17" t="s">
        <v>769</v>
      </c>
      <c r="M383" s="17"/>
      <c r="N383" s="16"/>
      <c r="O383" s="18"/>
    </row>
    <row r="384" spans="1:15" s="53" customFormat="1" ht="47.25" x14ac:dyDescent="0.2">
      <c r="A384" s="768"/>
      <c r="B384" s="96" t="s">
        <v>288</v>
      </c>
      <c r="C384" s="765"/>
      <c r="D384" s="150">
        <v>7000</v>
      </c>
      <c r="E384" s="160" t="s">
        <v>365</v>
      </c>
      <c r="F384" s="774"/>
      <c r="G384" s="17" t="s">
        <v>769</v>
      </c>
      <c r="H384" s="16"/>
      <c r="I384" s="17" t="s">
        <v>769</v>
      </c>
      <c r="J384" s="16"/>
      <c r="K384" s="16"/>
      <c r="L384" s="17" t="s">
        <v>769</v>
      </c>
      <c r="M384" s="17"/>
      <c r="N384" s="16"/>
      <c r="O384" s="18"/>
    </row>
    <row r="385" spans="1:15" s="53" customFormat="1" ht="47.25" x14ac:dyDescent="0.2">
      <c r="A385" s="768"/>
      <c r="B385" s="96" t="s">
        <v>289</v>
      </c>
      <c r="C385" s="765"/>
      <c r="D385" s="150">
        <v>7000</v>
      </c>
      <c r="E385" s="160" t="s">
        <v>366</v>
      </c>
      <c r="F385" s="774"/>
      <c r="G385" s="17" t="s">
        <v>769</v>
      </c>
      <c r="H385" s="16"/>
      <c r="I385" s="17" t="s">
        <v>769</v>
      </c>
      <c r="J385" s="16"/>
      <c r="K385" s="16"/>
      <c r="L385" s="17" t="s">
        <v>769</v>
      </c>
      <c r="M385" s="17"/>
      <c r="N385" s="16"/>
      <c r="O385" s="18"/>
    </row>
    <row r="386" spans="1:15" s="53" customFormat="1" ht="47.25" x14ac:dyDescent="0.2">
      <c r="A386" s="768"/>
      <c r="B386" s="96" t="s">
        <v>290</v>
      </c>
      <c r="C386" s="765"/>
      <c r="D386" s="150">
        <v>7000</v>
      </c>
      <c r="E386" s="160" t="s">
        <v>367</v>
      </c>
      <c r="F386" s="774"/>
      <c r="G386" s="17" t="s">
        <v>769</v>
      </c>
      <c r="H386" s="16"/>
      <c r="I386" s="17" t="s">
        <v>769</v>
      </c>
      <c r="J386" s="16"/>
      <c r="K386" s="16"/>
      <c r="L386" s="17" t="s">
        <v>769</v>
      </c>
      <c r="M386" s="17"/>
      <c r="N386" s="16"/>
      <c r="O386" s="18"/>
    </row>
    <row r="387" spans="1:15" s="53" customFormat="1" ht="47.25" x14ac:dyDescent="0.2">
      <c r="A387" s="768"/>
      <c r="B387" s="96" t="s">
        <v>291</v>
      </c>
      <c r="C387" s="765"/>
      <c r="D387" s="150">
        <v>410</v>
      </c>
      <c r="E387" s="160" t="s">
        <v>368</v>
      </c>
      <c r="F387" s="774"/>
      <c r="G387" s="17" t="s">
        <v>769</v>
      </c>
      <c r="H387" s="16"/>
      <c r="I387" s="17" t="s">
        <v>769</v>
      </c>
      <c r="J387" s="16"/>
      <c r="K387" s="16"/>
      <c r="L387" s="17" t="s">
        <v>769</v>
      </c>
      <c r="M387" s="17"/>
      <c r="N387" s="16"/>
      <c r="O387" s="18"/>
    </row>
    <row r="388" spans="1:15" s="53" customFormat="1" ht="47.25" x14ac:dyDescent="0.2">
      <c r="A388" s="768"/>
      <c r="B388" s="96" t="s">
        <v>292</v>
      </c>
      <c r="C388" s="765"/>
      <c r="D388" s="150">
        <v>410</v>
      </c>
      <c r="E388" s="160" t="s">
        <v>369</v>
      </c>
      <c r="F388" s="774"/>
      <c r="G388" s="17" t="s">
        <v>769</v>
      </c>
      <c r="H388" s="16"/>
      <c r="I388" s="17" t="s">
        <v>769</v>
      </c>
      <c r="J388" s="16"/>
      <c r="K388" s="16"/>
      <c r="L388" s="17" t="s">
        <v>769</v>
      </c>
      <c r="M388" s="17"/>
      <c r="N388" s="16"/>
      <c r="O388" s="18"/>
    </row>
    <row r="389" spans="1:15" s="53" customFormat="1" ht="47.25" x14ac:dyDescent="0.2">
      <c r="A389" s="768"/>
      <c r="B389" s="96" t="s">
        <v>293</v>
      </c>
      <c r="C389" s="765"/>
      <c r="D389" s="150">
        <v>500</v>
      </c>
      <c r="E389" s="160" t="s">
        <v>370</v>
      </c>
      <c r="F389" s="774"/>
      <c r="G389" s="17" t="s">
        <v>769</v>
      </c>
      <c r="H389" s="16"/>
      <c r="I389" s="17" t="s">
        <v>769</v>
      </c>
      <c r="J389" s="16"/>
      <c r="K389" s="16"/>
      <c r="L389" s="17" t="s">
        <v>769</v>
      </c>
      <c r="M389" s="17"/>
      <c r="N389" s="16"/>
      <c r="O389" s="18"/>
    </row>
    <row r="390" spans="1:15" s="53" customFormat="1" ht="47.25" x14ac:dyDescent="0.2">
      <c r="A390" s="768"/>
      <c r="B390" s="96" t="s">
        <v>294</v>
      </c>
      <c r="C390" s="765"/>
      <c r="D390" s="150">
        <v>375</v>
      </c>
      <c r="E390" s="160" t="s">
        <v>371</v>
      </c>
      <c r="F390" s="774"/>
      <c r="G390" s="17" t="s">
        <v>769</v>
      </c>
      <c r="H390" s="16"/>
      <c r="I390" s="17" t="s">
        <v>769</v>
      </c>
      <c r="J390" s="16"/>
      <c r="K390" s="16"/>
      <c r="L390" s="17" t="s">
        <v>769</v>
      </c>
      <c r="M390" s="17"/>
      <c r="N390" s="16"/>
      <c r="O390" s="18"/>
    </row>
    <row r="391" spans="1:15" s="53" customFormat="1" ht="47.25" x14ac:dyDescent="0.2">
      <c r="A391" s="768"/>
      <c r="B391" s="96" t="s">
        <v>295</v>
      </c>
      <c r="C391" s="765"/>
      <c r="D391" s="150">
        <v>4000</v>
      </c>
      <c r="E391" s="160" t="s">
        <v>372</v>
      </c>
      <c r="F391" s="774"/>
      <c r="G391" s="17" t="s">
        <v>769</v>
      </c>
      <c r="H391" s="16"/>
      <c r="I391" s="17" t="s">
        <v>769</v>
      </c>
      <c r="J391" s="16"/>
      <c r="K391" s="16"/>
      <c r="L391" s="17" t="s">
        <v>769</v>
      </c>
      <c r="M391" s="17"/>
      <c r="N391" s="16"/>
      <c r="O391" s="18"/>
    </row>
    <row r="392" spans="1:15" s="53" customFormat="1" ht="47.25" x14ac:dyDescent="0.2">
      <c r="A392" s="768"/>
      <c r="B392" s="96" t="s">
        <v>296</v>
      </c>
      <c r="C392" s="765"/>
      <c r="D392" s="150">
        <v>306</v>
      </c>
      <c r="E392" s="160" t="s">
        <v>373</v>
      </c>
      <c r="F392" s="774"/>
      <c r="G392" s="17" t="s">
        <v>769</v>
      </c>
      <c r="H392" s="16"/>
      <c r="I392" s="17" t="s">
        <v>769</v>
      </c>
      <c r="J392" s="16"/>
      <c r="K392" s="16"/>
      <c r="L392" s="17" t="s">
        <v>769</v>
      </c>
      <c r="M392" s="17"/>
      <c r="N392" s="16"/>
      <c r="O392" s="18"/>
    </row>
    <row r="393" spans="1:15" s="53" customFormat="1" ht="47.25" x14ac:dyDescent="0.2">
      <c r="A393" s="768"/>
      <c r="B393" s="96" t="s">
        <v>297</v>
      </c>
      <c r="C393" s="765"/>
      <c r="D393" s="150">
        <v>247.5</v>
      </c>
      <c r="E393" s="160" t="s">
        <v>374</v>
      </c>
      <c r="F393" s="774"/>
      <c r="G393" s="17" t="s">
        <v>769</v>
      </c>
      <c r="H393" s="16"/>
      <c r="I393" s="17" t="s">
        <v>769</v>
      </c>
      <c r="J393" s="16"/>
      <c r="K393" s="16"/>
      <c r="L393" s="17"/>
      <c r="M393" s="17" t="s">
        <v>769</v>
      </c>
      <c r="N393" s="16"/>
      <c r="O393" s="18"/>
    </row>
    <row r="394" spans="1:15" s="53" customFormat="1" ht="47.25" x14ac:dyDescent="0.2">
      <c r="A394" s="97" t="s">
        <v>1162</v>
      </c>
      <c r="B394" s="98" t="s">
        <v>298</v>
      </c>
      <c r="C394" s="99" t="s">
        <v>2875</v>
      </c>
      <c r="D394" s="155">
        <v>127000</v>
      </c>
      <c r="E394" s="157" t="s">
        <v>420</v>
      </c>
      <c r="F394" s="100">
        <v>40633</v>
      </c>
      <c r="G394" s="26" t="s">
        <v>769</v>
      </c>
      <c r="H394" s="25"/>
      <c r="I394" s="26" t="s">
        <v>769</v>
      </c>
      <c r="J394" s="25"/>
      <c r="K394" s="25"/>
      <c r="L394" s="26" t="s">
        <v>769</v>
      </c>
      <c r="M394" s="26"/>
      <c r="N394" s="25"/>
      <c r="O394" s="27"/>
    </row>
    <row r="395" spans="1:15" s="53" customFormat="1" ht="63" x14ac:dyDescent="0.2">
      <c r="A395" s="162" t="s">
        <v>1163</v>
      </c>
      <c r="B395" s="96" t="s">
        <v>2526</v>
      </c>
      <c r="C395" s="151" t="s">
        <v>2876</v>
      </c>
      <c r="D395" s="150">
        <v>4192.71</v>
      </c>
      <c r="E395" s="165" t="s">
        <v>421</v>
      </c>
      <c r="F395" s="170">
        <v>40682</v>
      </c>
      <c r="G395" s="17" t="s">
        <v>769</v>
      </c>
      <c r="H395" s="16"/>
      <c r="I395" s="17" t="s">
        <v>769</v>
      </c>
      <c r="J395" s="16"/>
      <c r="K395" s="16"/>
      <c r="L395" s="17" t="s">
        <v>769</v>
      </c>
      <c r="M395" s="17" t="s">
        <v>769</v>
      </c>
      <c r="N395" s="16"/>
      <c r="O395" s="18"/>
    </row>
    <row r="396" spans="1:15" s="53" customFormat="1" ht="47.25" x14ac:dyDescent="0.2">
      <c r="A396" s="162" t="s">
        <v>1164</v>
      </c>
      <c r="B396" s="96" t="s">
        <v>299</v>
      </c>
      <c r="C396" s="151" t="s">
        <v>2877</v>
      </c>
      <c r="D396" s="150">
        <v>13000</v>
      </c>
      <c r="E396" s="160" t="s">
        <v>422</v>
      </c>
      <c r="F396" s="170">
        <v>40766</v>
      </c>
      <c r="G396" s="17" t="s">
        <v>769</v>
      </c>
      <c r="H396" s="16"/>
      <c r="I396" s="17" t="s">
        <v>769</v>
      </c>
      <c r="J396" s="16"/>
      <c r="K396" s="16"/>
      <c r="L396" s="17" t="s">
        <v>769</v>
      </c>
      <c r="M396" s="17" t="s">
        <v>769</v>
      </c>
      <c r="N396" s="16"/>
      <c r="O396" s="18"/>
    </row>
    <row r="397" spans="1:15" s="53" customFormat="1" ht="47.25" x14ac:dyDescent="0.2">
      <c r="A397" s="162" t="s">
        <v>1165</v>
      </c>
      <c r="B397" s="96" t="s">
        <v>52</v>
      </c>
      <c r="C397" s="151" t="s">
        <v>2878</v>
      </c>
      <c r="D397" s="150">
        <v>46871.93</v>
      </c>
      <c r="E397" s="160" t="s">
        <v>423</v>
      </c>
      <c r="F397" s="170">
        <v>40717</v>
      </c>
      <c r="G397" s="17" t="s">
        <v>769</v>
      </c>
      <c r="H397" s="16"/>
      <c r="I397" s="17" t="s">
        <v>769</v>
      </c>
      <c r="J397" s="16"/>
      <c r="K397" s="16"/>
      <c r="L397" s="17" t="s">
        <v>769</v>
      </c>
      <c r="M397" s="17" t="s">
        <v>769</v>
      </c>
      <c r="N397" s="16"/>
      <c r="O397" s="18"/>
    </row>
    <row r="398" spans="1:15" s="53" customFormat="1" ht="63" x14ac:dyDescent="0.2">
      <c r="A398" s="768" t="s">
        <v>1166</v>
      </c>
      <c r="B398" s="96" t="s">
        <v>300</v>
      </c>
      <c r="C398" s="765" t="s">
        <v>2879</v>
      </c>
      <c r="D398" s="150">
        <v>2800</v>
      </c>
      <c r="E398" s="165" t="s">
        <v>424</v>
      </c>
      <c r="F398" s="780">
        <v>40696</v>
      </c>
      <c r="G398" s="17" t="s">
        <v>769</v>
      </c>
      <c r="H398" s="16"/>
      <c r="I398" s="17" t="s">
        <v>769</v>
      </c>
      <c r="J398" s="16"/>
      <c r="K398" s="16"/>
      <c r="L398" s="17" t="s">
        <v>769</v>
      </c>
      <c r="M398" s="17" t="s">
        <v>769</v>
      </c>
      <c r="N398" s="16"/>
      <c r="O398" s="18"/>
    </row>
    <row r="399" spans="1:15" s="53" customFormat="1" ht="63" x14ac:dyDescent="0.2">
      <c r="A399" s="768"/>
      <c r="B399" s="96" t="s">
        <v>301</v>
      </c>
      <c r="C399" s="765"/>
      <c r="D399" s="150">
        <v>2195</v>
      </c>
      <c r="E399" s="165" t="s">
        <v>425</v>
      </c>
      <c r="F399" s="774"/>
      <c r="G399" s="17" t="s">
        <v>769</v>
      </c>
      <c r="H399" s="16"/>
      <c r="I399" s="17" t="s">
        <v>769</v>
      </c>
      <c r="J399" s="16"/>
      <c r="K399" s="16"/>
      <c r="L399" s="17" t="s">
        <v>769</v>
      </c>
      <c r="M399" s="17" t="s">
        <v>769</v>
      </c>
      <c r="N399" s="16"/>
      <c r="O399" s="18"/>
    </row>
    <row r="400" spans="1:15" s="53" customFormat="1" ht="63" x14ac:dyDescent="0.2">
      <c r="A400" s="768" t="s">
        <v>1167</v>
      </c>
      <c r="B400" s="96" t="s">
        <v>302</v>
      </c>
      <c r="C400" s="765" t="s">
        <v>2880</v>
      </c>
      <c r="D400" s="150">
        <v>9953.8700000000008</v>
      </c>
      <c r="E400" s="165" t="s">
        <v>426</v>
      </c>
      <c r="F400" s="780">
        <v>40724</v>
      </c>
      <c r="G400" s="17" t="s">
        <v>769</v>
      </c>
      <c r="H400" s="16"/>
      <c r="I400" s="17" t="s">
        <v>769</v>
      </c>
      <c r="J400" s="16"/>
      <c r="K400" s="16"/>
      <c r="L400" s="17" t="s">
        <v>769</v>
      </c>
      <c r="M400" s="17" t="s">
        <v>769</v>
      </c>
      <c r="N400" s="16"/>
      <c r="O400" s="18"/>
    </row>
    <row r="401" spans="1:15" s="53" customFormat="1" ht="63" x14ac:dyDescent="0.2">
      <c r="A401" s="768"/>
      <c r="B401" s="96" t="s">
        <v>302</v>
      </c>
      <c r="C401" s="765"/>
      <c r="D401" s="150">
        <v>144.91</v>
      </c>
      <c r="E401" s="165" t="s">
        <v>427</v>
      </c>
      <c r="F401" s="780"/>
      <c r="G401" s="17" t="s">
        <v>769</v>
      </c>
      <c r="H401" s="16"/>
      <c r="I401" s="17" t="s">
        <v>769</v>
      </c>
      <c r="J401" s="16"/>
      <c r="K401" s="16"/>
      <c r="L401" s="17" t="s">
        <v>769</v>
      </c>
      <c r="M401" s="17" t="s">
        <v>769</v>
      </c>
      <c r="N401" s="16"/>
      <c r="O401" s="18"/>
    </row>
    <row r="402" spans="1:15" s="53" customFormat="1" ht="63" x14ac:dyDescent="0.2">
      <c r="A402" s="768"/>
      <c r="B402" s="96" t="s">
        <v>107</v>
      </c>
      <c r="C402" s="765"/>
      <c r="D402" s="150">
        <v>620</v>
      </c>
      <c r="E402" s="165" t="s">
        <v>428</v>
      </c>
      <c r="F402" s="774"/>
      <c r="G402" s="17" t="s">
        <v>769</v>
      </c>
      <c r="H402" s="16"/>
      <c r="I402" s="17" t="s">
        <v>769</v>
      </c>
      <c r="J402" s="16"/>
      <c r="K402" s="16"/>
      <c r="L402" s="17" t="s">
        <v>769</v>
      </c>
      <c r="M402" s="17" t="s">
        <v>769</v>
      </c>
      <c r="N402" s="16"/>
      <c r="O402" s="18"/>
    </row>
    <row r="403" spans="1:15" s="53" customFormat="1" ht="47.25" x14ac:dyDescent="0.2">
      <c r="A403" s="768" t="s">
        <v>1168</v>
      </c>
      <c r="B403" s="96" t="s">
        <v>303</v>
      </c>
      <c r="C403" s="765" t="s">
        <v>2881</v>
      </c>
      <c r="D403" s="150">
        <v>4000</v>
      </c>
      <c r="E403" s="160" t="s">
        <v>429</v>
      </c>
      <c r="F403" s="170">
        <v>40794</v>
      </c>
      <c r="G403" s="17" t="s">
        <v>769</v>
      </c>
      <c r="H403" s="16"/>
      <c r="I403" s="17" t="s">
        <v>769</v>
      </c>
      <c r="J403" s="16"/>
      <c r="K403" s="16"/>
      <c r="L403" s="17" t="s">
        <v>769</v>
      </c>
      <c r="M403" s="17" t="s">
        <v>769</v>
      </c>
      <c r="N403" s="16"/>
      <c r="O403" s="18"/>
    </row>
    <row r="404" spans="1:15" s="53" customFormat="1" ht="47.25" x14ac:dyDescent="0.2">
      <c r="A404" s="768"/>
      <c r="B404" s="96" t="s">
        <v>304</v>
      </c>
      <c r="C404" s="765"/>
      <c r="D404" s="150">
        <v>4000</v>
      </c>
      <c r="E404" s="160" t="s">
        <v>430</v>
      </c>
      <c r="F404" s="170">
        <v>40843</v>
      </c>
      <c r="G404" s="17" t="s">
        <v>769</v>
      </c>
      <c r="H404" s="16"/>
      <c r="I404" s="17" t="s">
        <v>769</v>
      </c>
      <c r="J404" s="16"/>
      <c r="K404" s="16"/>
      <c r="L404" s="17" t="s">
        <v>769</v>
      </c>
      <c r="M404" s="17" t="s">
        <v>769</v>
      </c>
      <c r="N404" s="16"/>
      <c r="O404" s="18"/>
    </row>
    <row r="405" spans="1:15" s="53" customFormat="1" ht="47.25" x14ac:dyDescent="0.2">
      <c r="A405" s="768" t="s">
        <v>1169</v>
      </c>
      <c r="B405" s="96" t="s">
        <v>305</v>
      </c>
      <c r="C405" s="765" t="s">
        <v>2882</v>
      </c>
      <c r="D405" s="150">
        <v>88881.56</v>
      </c>
      <c r="E405" s="166" t="s">
        <v>431</v>
      </c>
      <c r="F405" s="780">
        <v>40766</v>
      </c>
      <c r="G405" s="17" t="s">
        <v>769</v>
      </c>
      <c r="H405" s="16"/>
      <c r="I405" s="17" t="s">
        <v>769</v>
      </c>
      <c r="J405" s="16"/>
      <c r="K405" s="16"/>
      <c r="L405" s="17" t="s">
        <v>769</v>
      </c>
      <c r="M405" s="17" t="s">
        <v>769</v>
      </c>
      <c r="N405" s="16"/>
      <c r="O405" s="18"/>
    </row>
    <row r="406" spans="1:15" s="53" customFormat="1" ht="47.25" x14ac:dyDescent="0.2">
      <c r="A406" s="768"/>
      <c r="B406" s="96" t="s">
        <v>302</v>
      </c>
      <c r="C406" s="765"/>
      <c r="D406" s="150">
        <v>54235.28</v>
      </c>
      <c r="E406" s="166" t="s">
        <v>432</v>
      </c>
      <c r="F406" s="780"/>
      <c r="G406" s="17" t="s">
        <v>769</v>
      </c>
      <c r="H406" s="16"/>
      <c r="I406" s="17" t="s">
        <v>769</v>
      </c>
      <c r="J406" s="16"/>
      <c r="K406" s="16"/>
      <c r="L406" s="17" t="s">
        <v>769</v>
      </c>
      <c r="M406" s="17" t="s">
        <v>769</v>
      </c>
      <c r="N406" s="16"/>
      <c r="O406" s="18"/>
    </row>
    <row r="407" spans="1:15" s="53" customFormat="1" ht="59.25" customHeight="1" x14ac:dyDescent="0.2">
      <c r="A407" s="162" t="s">
        <v>1170</v>
      </c>
      <c r="B407" s="96" t="s">
        <v>306</v>
      </c>
      <c r="C407" s="151" t="s">
        <v>1606</v>
      </c>
      <c r="D407" s="150">
        <v>369125.21</v>
      </c>
      <c r="E407" s="160" t="s">
        <v>433</v>
      </c>
      <c r="F407" s="170">
        <v>40829</v>
      </c>
      <c r="G407" s="17" t="s">
        <v>769</v>
      </c>
      <c r="H407" s="16"/>
      <c r="I407" s="17" t="s">
        <v>769</v>
      </c>
      <c r="J407" s="16"/>
      <c r="K407" s="16"/>
      <c r="L407" s="17" t="s">
        <v>769</v>
      </c>
      <c r="M407" s="17" t="s">
        <v>769</v>
      </c>
      <c r="N407" s="16"/>
      <c r="O407" s="18"/>
    </row>
    <row r="408" spans="1:15" s="53" customFormat="1" ht="63" x14ac:dyDescent="0.2">
      <c r="A408" s="768" t="s">
        <v>1171</v>
      </c>
      <c r="B408" s="96" t="s">
        <v>101</v>
      </c>
      <c r="C408" s="765" t="s">
        <v>2883</v>
      </c>
      <c r="D408" s="150">
        <v>339</v>
      </c>
      <c r="E408" s="165" t="s">
        <v>434</v>
      </c>
      <c r="F408" s="780">
        <v>40800</v>
      </c>
      <c r="G408" s="17" t="s">
        <v>769</v>
      </c>
      <c r="H408" s="16"/>
      <c r="I408" s="17" t="s">
        <v>769</v>
      </c>
      <c r="J408" s="16"/>
      <c r="K408" s="16"/>
      <c r="L408" s="17" t="s">
        <v>769</v>
      </c>
      <c r="M408" s="17" t="s">
        <v>769</v>
      </c>
      <c r="N408" s="16"/>
      <c r="O408" s="18"/>
    </row>
    <row r="409" spans="1:15" s="53" customFormat="1" ht="63" x14ac:dyDescent="0.2">
      <c r="A409" s="768"/>
      <c r="B409" s="96" t="s">
        <v>196</v>
      </c>
      <c r="C409" s="765"/>
      <c r="D409" s="150">
        <v>1710.5</v>
      </c>
      <c r="E409" s="165" t="s">
        <v>435</v>
      </c>
      <c r="F409" s="780"/>
      <c r="G409" s="17" t="s">
        <v>769</v>
      </c>
      <c r="H409" s="16"/>
      <c r="I409" s="17" t="s">
        <v>769</v>
      </c>
      <c r="J409" s="16"/>
      <c r="K409" s="16"/>
      <c r="L409" s="17" t="s">
        <v>769</v>
      </c>
      <c r="M409" s="17" t="s">
        <v>769</v>
      </c>
      <c r="N409" s="16"/>
      <c r="O409" s="18"/>
    </row>
    <row r="410" spans="1:15" s="53" customFormat="1" ht="63" x14ac:dyDescent="0.2">
      <c r="A410" s="768" t="s">
        <v>1172</v>
      </c>
      <c r="B410" s="96" t="s">
        <v>307</v>
      </c>
      <c r="C410" s="765" t="s">
        <v>2884</v>
      </c>
      <c r="D410" s="150">
        <v>4509</v>
      </c>
      <c r="E410" s="165" t="s">
        <v>436</v>
      </c>
      <c r="F410" s="780">
        <v>40836</v>
      </c>
      <c r="G410" s="17" t="s">
        <v>769</v>
      </c>
      <c r="H410" s="16"/>
      <c r="I410" s="17" t="s">
        <v>769</v>
      </c>
      <c r="J410" s="16"/>
      <c r="K410" s="16"/>
      <c r="L410" s="17" t="s">
        <v>769</v>
      </c>
      <c r="M410" s="17" t="s">
        <v>769</v>
      </c>
      <c r="N410" s="16"/>
      <c r="O410" s="18"/>
    </row>
    <row r="411" spans="1:15" s="53" customFormat="1" ht="63" x14ac:dyDescent="0.2">
      <c r="A411" s="768"/>
      <c r="B411" s="96" t="s">
        <v>308</v>
      </c>
      <c r="C411" s="765"/>
      <c r="D411" s="150">
        <f>1290+530+152+148+180+180+150+186+45+180</f>
        <v>3041</v>
      </c>
      <c r="E411" s="165" t="s">
        <v>437</v>
      </c>
      <c r="F411" s="780"/>
      <c r="G411" s="17" t="s">
        <v>769</v>
      </c>
      <c r="H411" s="16"/>
      <c r="I411" s="17" t="s">
        <v>769</v>
      </c>
      <c r="J411" s="16"/>
      <c r="K411" s="16"/>
      <c r="L411" s="17" t="s">
        <v>769</v>
      </c>
      <c r="M411" s="17" t="s">
        <v>769</v>
      </c>
      <c r="N411" s="16"/>
      <c r="O411" s="18"/>
    </row>
    <row r="412" spans="1:15" s="53" customFormat="1" ht="63" x14ac:dyDescent="0.2">
      <c r="A412" s="768"/>
      <c r="B412" s="96" t="s">
        <v>308</v>
      </c>
      <c r="C412" s="765"/>
      <c r="D412" s="150">
        <f>1140+2700+1650+3000+1050+102+3000</f>
        <v>12642</v>
      </c>
      <c r="E412" s="165" t="s">
        <v>438</v>
      </c>
      <c r="F412" s="780"/>
      <c r="G412" s="17" t="s">
        <v>769</v>
      </c>
      <c r="H412" s="16"/>
      <c r="I412" s="17" t="s">
        <v>769</v>
      </c>
      <c r="J412" s="16"/>
      <c r="K412" s="16"/>
      <c r="L412" s="17" t="s">
        <v>769</v>
      </c>
      <c r="M412" s="17" t="s">
        <v>769</v>
      </c>
      <c r="N412" s="16"/>
      <c r="O412" s="18"/>
    </row>
    <row r="413" spans="1:15" s="53" customFormat="1" ht="63.75" thickBot="1" x14ac:dyDescent="0.25">
      <c r="A413" s="790"/>
      <c r="B413" s="173" t="s">
        <v>309</v>
      </c>
      <c r="C413" s="791"/>
      <c r="D413" s="153">
        <v>1020</v>
      </c>
      <c r="E413" s="24" t="s">
        <v>439</v>
      </c>
      <c r="F413" s="795"/>
      <c r="G413" s="21" t="s">
        <v>769</v>
      </c>
      <c r="H413" s="20"/>
      <c r="I413" s="21" t="s">
        <v>769</v>
      </c>
      <c r="J413" s="20"/>
      <c r="K413" s="20"/>
      <c r="L413" s="21" t="s">
        <v>769</v>
      </c>
      <c r="M413" s="21" t="s">
        <v>769</v>
      </c>
      <c r="N413" s="20"/>
      <c r="O413" s="22"/>
    </row>
    <row r="414" spans="1:15" s="56" customFormat="1" ht="12" thickTop="1" x14ac:dyDescent="0.2">
      <c r="A414" s="1"/>
      <c r="D414" s="6"/>
      <c r="E414" s="1"/>
      <c r="F414" s="7"/>
    </row>
    <row r="415" spans="1:15" s="56" customFormat="1" x14ac:dyDescent="0.2">
      <c r="A415" s="1"/>
      <c r="D415" s="6"/>
      <c r="E415" s="1"/>
      <c r="F415" s="7"/>
    </row>
    <row r="416" spans="1:15" s="56" customFormat="1" x14ac:dyDescent="0.2">
      <c r="A416" s="1"/>
      <c r="D416" s="6"/>
      <c r="E416" s="1"/>
      <c r="F416" s="7"/>
    </row>
    <row r="417" spans="1:6" s="56" customFormat="1" x14ac:dyDescent="0.2">
      <c r="A417" s="1"/>
      <c r="D417" s="6"/>
      <c r="E417" s="1"/>
      <c r="F417" s="7"/>
    </row>
    <row r="418" spans="1:6" s="159" customFormat="1" ht="10.5" customHeight="1" x14ac:dyDescent="0.2">
      <c r="A418" s="168"/>
      <c r="D418" s="6"/>
      <c r="E418" s="168"/>
      <c r="F418" s="7"/>
    </row>
    <row r="419" spans="1:6" s="159" customFormat="1" ht="15.75" customHeight="1" x14ac:dyDescent="0.2">
      <c r="A419" s="168"/>
      <c r="D419" s="6"/>
      <c r="E419" s="168"/>
      <c r="F419" s="7"/>
    </row>
    <row r="420" spans="1:6" s="159" customFormat="1" x14ac:dyDescent="0.2">
      <c r="A420" s="168"/>
      <c r="D420" s="6"/>
      <c r="E420" s="168"/>
      <c r="F420" s="7"/>
    </row>
    <row r="421" spans="1:6" s="159" customFormat="1" x14ac:dyDescent="0.2">
      <c r="A421" s="168"/>
      <c r="D421" s="6"/>
      <c r="E421" s="168"/>
      <c r="F421" s="7"/>
    </row>
    <row r="422" spans="1:6" s="159" customFormat="1" x14ac:dyDescent="0.2">
      <c r="A422" s="168"/>
      <c r="D422" s="6"/>
      <c r="E422" s="168"/>
      <c r="F422" s="7"/>
    </row>
    <row r="423" spans="1:6" s="159" customFormat="1" x14ac:dyDescent="0.2">
      <c r="A423" s="168"/>
      <c r="D423" s="6"/>
      <c r="E423" s="168"/>
      <c r="F423" s="7"/>
    </row>
    <row r="424" spans="1:6" s="159" customFormat="1" x14ac:dyDescent="0.2">
      <c r="A424" s="168"/>
      <c r="D424" s="6"/>
      <c r="E424" s="168"/>
      <c r="F424" s="7"/>
    </row>
    <row r="425" spans="1:6" s="159" customFormat="1" x14ac:dyDescent="0.2">
      <c r="A425" s="168"/>
      <c r="D425" s="6"/>
      <c r="E425" s="168"/>
      <c r="F425" s="7"/>
    </row>
    <row r="426" spans="1:6" s="159" customFormat="1" x14ac:dyDescent="0.2">
      <c r="A426" s="168"/>
      <c r="D426" s="6"/>
      <c r="E426" s="168"/>
      <c r="F426" s="7"/>
    </row>
    <row r="427" spans="1:6" s="159" customFormat="1" x14ac:dyDescent="0.2">
      <c r="A427" s="168"/>
      <c r="D427" s="6"/>
      <c r="E427" s="168"/>
      <c r="F427" s="7"/>
    </row>
    <row r="428" spans="1:6" s="159" customFormat="1" x14ac:dyDescent="0.2">
      <c r="A428" s="168"/>
      <c r="D428" s="6"/>
      <c r="E428" s="168"/>
      <c r="F428" s="7"/>
    </row>
    <row r="429" spans="1:6" s="159" customFormat="1" x14ac:dyDescent="0.2">
      <c r="A429" s="168"/>
      <c r="D429" s="6"/>
      <c r="E429" s="168"/>
      <c r="F429" s="7"/>
    </row>
    <row r="430" spans="1:6" s="159" customFormat="1" x14ac:dyDescent="0.2">
      <c r="A430" s="168"/>
      <c r="D430" s="6"/>
      <c r="E430" s="168"/>
      <c r="F430" s="7"/>
    </row>
    <row r="431" spans="1:6" s="159" customFormat="1" x14ac:dyDescent="0.2">
      <c r="A431" s="168"/>
      <c r="D431" s="6"/>
      <c r="E431" s="168"/>
      <c r="F431" s="7"/>
    </row>
    <row r="432" spans="1:6" s="159" customFormat="1" x14ac:dyDescent="0.2">
      <c r="A432" s="168"/>
      <c r="D432" s="6"/>
      <c r="E432" s="168"/>
      <c r="F432" s="7"/>
    </row>
    <row r="433" spans="1:6" s="159" customFormat="1" x14ac:dyDescent="0.2">
      <c r="A433" s="168"/>
      <c r="D433" s="6"/>
      <c r="E433" s="168"/>
      <c r="F433" s="7"/>
    </row>
    <row r="434" spans="1:6" s="159" customFormat="1" x14ac:dyDescent="0.2">
      <c r="A434" s="168"/>
      <c r="D434" s="6"/>
      <c r="E434" s="168"/>
      <c r="F434" s="7"/>
    </row>
    <row r="435" spans="1:6" s="159" customFormat="1" x14ac:dyDescent="0.2">
      <c r="A435" s="168"/>
      <c r="D435" s="6"/>
      <c r="E435" s="168"/>
      <c r="F435" s="7"/>
    </row>
    <row r="436" spans="1:6" s="159" customFormat="1" x14ac:dyDescent="0.2">
      <c r="A436" s="168"/>
      <c r="D436" s="6"/>
      <c r="E436" s="168"/>
      <c r="F436" s="7"/>
    </row>
    <row r="437" spans="1:6" s="159" customFormat="1" x14ac:dyDescent="0.2">
      <c r="A437" s="168"/>
      <c r="D437" s="6"/>
      <c r="E437" s="168"/>
      <c r="F437" s="7"/>
    </row>
    <row r="438" spans="1:6" s="159" customFormat="1" x14ac:dyDescent="0.2">
      <c r="A438" s="168"/>
      <c r="D438" s="6"/>
      <c r="E438" s="168"/>
      <c r="F438" s="7"/>
    </row>
    <row r="439" spans="1:6" s="159" customFormat="1" x14ac:dyDescent="0.2">
      <c r="A439" s="168"/>
      <c r="D439" s="6"/>
      <c r="E439" s="168"/>
      <c r="F439" s="7"/>
    </row>
    <row r="440" spans="1:6" s="159" customFormat="1" x14ac:dyDescent="0.2">
      <c r="A440" s="168"/>
      <c r="D440" s="6"/>
      <c r="E440" s="168"/>
      <c r="F440" s="7"/>
    </row>
    <row r="441" spans="1:6" s="159" customFormat="1" x14ac:dyDescent="0.2">
      <c r="A441" s="168"/>
      <c r="D441" s="6"/>
      <c r="E441" s="168"/>
      <c r="F441" s="7"/>
    </row>
    <row r="442" spans="1:6" s="159" customFormat="1" x14ac:dyDescent="0.2">
      <c r="A442" s="168"/>
      <c r="D442" s="6"/>
      <c r="E442" s="168"/>
      <c r="F442" s="7"/>
    </row>
    <row r="443" spans="1:6" s="159" customFormat="1" x14ac:dyDescent="0.2">
      <c r="A443" s="168"/>
      <c r="D443" s="6"/>
      <c r="E443" s="168"/>
      <c r="F443" s="7"/>
    </row>
    <row r="444" spans="1:6" s="159" customFormat="1" x14ac:dyDescent="0.2">
      <c r="A444" s="168"/>
      <c r="D444" s="6"/>
      <c r="E444" s="168"/>
      <c r="F444" s="7"/>
    </row>
    <row r="445" spans="1:6" s="159" customFormat="1" x14ac:dyDescent="0.2">
      <c r="A445" s="168"/>
      <c r="D445" s="6"/>
      <c r="E445" s="168"/>
      <c r="F445" s="7"/>
    </row>
    <row r="446" spans="1:6" s="159" customFormat="1" x14ac:dyDescent="0.2">
      <c r="A446" s="168"/>
      <c r="D446" s="6"/>
      <c r="E446" s="168"/>
      <c r="F446" s="7"/>
    </row>
    <row r="447" spans="1:6" s="159" customFormat="1" x14ac:dyDescent="0.2">
      <c r="A447" s="168"/>
      <c r="D447" s="6"/>
      <c r="E447" s="168"/>
      <c r="F447" s="7"/>
    </row>
    <row r="448" spans="1:6" s="159" customFormat="1" x14ac:dyDescent="0.2">
      <c r="A448" s="168"/>
      <c r="D448" s="6"/>
      <c r="E448" s="168"/>
      <c r="F448" s="7"/>
    </row>
    <row r="449" spans="1:6" s="159" customFormat="1" x14ac:dyDescent="0.2">
      <c r="A449" s="168"/>
      <c r="D449" s="6"/>
      <c r="E449" s="168"/>
      <c r="F449" s="7"/>
    </row>
    <row r="450" spans="1:6" s="159" customFormat="1" x14ac:dyDescent="0.2">
      <c r="A450" s="168"/>
      <c r="D450" s="6"/>
      <c r="E450" s="168"/>
      <c r="F450" s="7"/>
    </row>
    <row r="451" spans="1:6" s="159" customFormat="1" x14ac:dyDescent="0.2">
      <c r="A451" s="168"/>
      <c r="D451" s="6"/>
      <c r="E451" s="168"/>
      <c r="F451" s="7"/>
    </row>
    <row r="452" spans="1:6" s="159" customFormat="1" x14ac:dyDescent="0.2">
      <c r="A452" s="168"/>
      <c r="D452" s="6"/>
      <c r="E452" s="168"/>
      <c r="F452" s="7"/>
    </row>
    <row r="453" spans="1:6" s="159" customFormat="1" x14ac:dyDescent="0.2">
      <c r="A453" s="168"/>
      <c r="D453" s="6"/>
      <c r="E453" s="168"/>
      <c r="F453" s="7"/>
    </row>
    <row r="454" spans="1:6" s="159" customFormat="1" x14ac:dyDescent="0.2">
      <c r="A454" s="168"/>
      <c r="D454" s="6"/>
      <c r="E454" s="168"/>
      <c r="F454" s="7"/>
    </row>
    <row r="455" spans="1:6" s="159" customFormat="1" x14ac:dyDescent="0.2">
      <c r="A455" s="168"/>
      <c r="D455" s="6"/>
      <c r="E455" s="168"/>
      <c r="F455" s="7"/>
    </row>
    <row r="456" spans="1:6" s="159" customFormat="1" x14ac:dyDescent="0.2">
      <c r="A456" s="168"/>
      <c r="D456" s="6"/>
      <c r="E456" s="168"/>
      <c r="F456" s="7"/>
    </row>
    <row r="457" spans="1:6" s="159" customFormat="1" x14ac:dyDescent="0.2">
      <c r="A457" s="168"/>
      <c r="D457" s="6"/>
      <c r="E457" s="168"/>
      <c r="F457" s="7"/>
    </row>
    <row r="458" spans="1:6" s="159" customFormat="1" x14ac:dyDescent="0.2">
      <c r="A458" s="168"/>
      <c r="D458" s="6"/>
      <c r="E458" s="168"/>
      <c r="F458" s="7"/>
    </row>
    <row r="459" spans="1:6" s="159" customFormat="1" x14ac:dyDescent="0.2">
      <c r="A459" s="168"/>
      <c r="D459" s="6"/>
      <c r="E459" s="168"/>
      <c r="F459" s="7"/>
    </row>
    <row r="460" spans="1:6" s="159" customFormat="1" x14ac:dyDescent="0.2">
      <c r="A460" s="168"/>
      <c r="D460" s="6"/>
      <c r="E460" s="168"/>
      <c r="F460" s="7"/>
    </row>
    <row r="461" spans="1:6" s="159" customFormat="1" x14ac:dyDescent="0.2">
      <c r="A461" s="168"/>
      <c r="D461" s="6"/>
      <c r="E461" s="168"/>
      <c r="F461" s="7"/>
    </row>
    <row r="462" spans="1:6" s="159" customFormat="1" x14ac:dyDescent="0.2">
      <c r="A462" s="168"/>
      <c r="D462" s="6"/>
      <c r="E462" s="168"/>
      <c r="F462" s="7"/>
    </row>
    <row r="463" spans="1:6" s="159" customFormat="1" x14ac:dyDescent="0.2">
      <c r="A463" s="168"/>
      <c r="D463" s="6"/>
      <c r="E463" s="168"/>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581" priority="8" stopIfTrue="1" operator="lessThanOrEqual">
      <formula>0</formula>
    </cfRule>
  </conditionalFormatting>
  <conditionalFormatting sqref="C410:C413">
    <cfRule type="cellIs" dxfId="580" priority="6" stopIfTrue="1" operator="lessThanOrEqual">
      <formula>0</formula>
    </cfRule>
  </conditionalFormatting>
  <conditionalFormatting sqref="C398:C409">
    <cfRule type="cellIs" dxfId="579" priority="7" stopIfTrue="1" operator="lessThanOrEqual">
      <formula>0</formula>
    </cfRule>
  </conditionalFormatting>
  <conditionalFormatting sqref="B329:B394">
    <cfRule type="cellIs" dxfId="578" priority="4" stopIfTrue="1" operator="lessThanOrEqual">
      <formula>0</formula>
    </cfRule>
  </conditionalFormatting>
  <conditionalFormatting sqref="B395:B397">
    <cfRule type="cellIs" dxfId="577" priority="3" stopIfTrue="1" operator="lessThanOrEqual">
      <formula>0</formula>
    </cfRule>
  </conditionalFormatting>
  <conditionalFormatting sqref="B410:B413">
    <cfRule type="cellIs" dxfId="576" priority="1" stopIfTrue="1" operator="lessThanOrEqual">
      <formula>0</formula>
    </cfRule>
  </conditionalFormatting>
  <conditionalFormatting sqref="B398:B409">
    <cfRule type="cellIs" dxfId="575"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315" zoomScale="41" zoomScaleNormal="41" zoomScaleSheetLayoutView="57" workbookViewId="0">
      <selection activeCell="B323" sqref="B323"/>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56" customFormat="1" x14ac:dyDescent="0.2">
      <c r="A1" s="772"/>
      <c r="B1" s="772"/>
      <c r="C1" s="772"/>
      <c r="D1" s="772"/>
      <c r="E1" s="772"/>
      <c r="F1" s="772"/>
      <c r="G1" s="772"/>
      <c r="H1" s="772"/>
    </row>
    <row r="2" spans="1:25" s="56" customFormat="1" x14ac:dyDescent="0.2">
      <c r="A2" s="1"/>
      <c r="E2" s="7"/>
      <c r="F2" s="1"/>
      <c r="H2" s="1"/>
    </row>
    <row r="3" spans="1:25" s="56" customFormat="1" x14ac:dyDescent="0.2">
      <c r="A3" s="1"/>
      <c r="E3" s="7"/>
      <c r="F3" s="1"/>
      <c r="H3" s="1"/>
    </row>
    <row r="4" spans="1:25" s="56" customFormat="1" x14ac:dyDescent="0.2">
      <c r="A4" s="1"/>
      <c r="E4" s="7"/>
      <c r="F4" s="1"/>
      <c r="H4" s="1"/>
    </row>
    <row r="5" spans="1:25" s="56" customFormat="1" x14ac:dyDescent="0.2">
      <c r="A5" s="1"/>
      <c r="E5" s="7"/>
      <c r="F5" s="1"/>
      <c r="H5" s="1"/>
    </row>
    <row r="6" spans="1:25" s="56" customFormat="1" x14ac:dyDescent="0.2">
      <c r="A6" s="1"/>
      <c r="E6" s="7"/>
      <c r="F6" s="1"/>
      <c r="H6" s="1"/>
    </row>
    <row r="7" spans="1:25" s="56" customFormat="1" x14ac:dyDescent="0.2">
      <c r="A7" s="1"/>
      <c r="E7" s="7"/>
      <c r="F7" s="1"/>
      <c r="H7" s="1"/>
    </row>
    <row r="8" spans="1:25" s="56" customFormat="1" x14ac:dyDescent="0.2">
      <c r="A8" s="1"/>
      <c r="E8" s="7"/>
      <c r="F8" s="1"/>
      <c r="H8" s="1"/>
    </row>
    <row r="9" spans="1:25" s="56" customFormat="1" x14ac:dyDescent="0.2">
      <c r="A9" s="1"/>
      <c r="E9" s="7"/>
      <c r="F9" s="1"/>
      <c r="H9" s="1"/>
    </row>
    <row r="10" spans="1:25" s="56" customFormat="1" x14ac:dyDescent="0.2">
      <c r="A10" s="1"/>
      <c r="E10" s="7"/>
      <c r="F10" s="1"/>
      <c r="H10" s="1"/>
    </row>
    <row r="11" spans="1:25" s="56" customFormat="1" x14ac:dyDescent="0.2">
      <c r="A11" s="1"/>
      <c r="E11" s="7"/>
      <c r="F11" s="1"/>
      <c r="H11" s="1"/>
    </row>
    <row r="12" spans="1:25" s="56" customFormat="1" x14ac:dyDescent="0.2">
      <c r="A12" s="1"/>
      <c r="E12" s="7"/>
      <c r="F12" s="1"/>
      <c r="H12" s="1"/>
    </row>
    <row r="13" spans="1:25" s="15" customFormat="1" ht="18.75" customHeight="1" x14ac:dyDescent="0.2">
      <c r="A13" s="771" t="s">
        <v>1339</v>
      </c>
      <c r="B13" s="771"/>
      <c r="C13" s="771"/>
      <c r="D13" s="771"/>
      <c r="E13" s="771"/>
      <c r="F13" s="771"/>
      <c r="G13" s="771"/>
      <c r="H13" s="771"/>
      <c r="I13" s="771"/>
      <c r="J13" s="771"/>
      <c r="K13" s="771"/>
      <c r="L13" s="771"/>
      <c r="M13" s="771"/>
      <c r="N13" s="771"/>
      <c r="O13" s="771"/>
      <c r="P13" s="771"/>
    </row>
    <row r="14" spans="1:25" s="15" customFormat="1" ht="43.5" customHeight="1" thickBot="1" x14ac:dyDescent="0.25">
      <c r="A14" s="770" t="s">
        <v>0</v>
      </c>
      <c r="B14" s="770"/>
      <c r="C14" s="770"/>
      <c r="D14" s="770"/>
      <c r="E14" s="770"/>
      <c r="F14" s="770"/>
      <c r="G14" s="770"/>
      <c r="H14" s="770"/>
      <c r="I14" s="770"/>
      <c r="J14" s="770"/>
      <c r="K14" s="770"/>
      <c r="L14" s="770"/>
      <c r="M14" s="770"/>
      <c r="N14" s="770"/>
      <c r="O14" s="770"/>
      <c r="P14" s="770"/>
    </row>
    <row r="15" spans="1:25" s="40" customFormat="1" ht="48" customHeight="1" thickTop="1" x14ac:dyDescent="0.2">
      <c r="A15" s="800" t="s">
        <v>1571</v>
      </c>
      <c r="B15" s="802" t="s">
        <v>1572</v>
      </c>
      <c r="C15" s="802" t="s">
        <v>1573</v>
      </c>
      <c r="D15" s="759" t="s">
        <v>763</v>
      </c>
      <c r="E15" s="761" t="s">
        <v>764</v>
      </c>
      <c r="F15" s="818" t="s">
        <v>1607</v>
      </c>
      <c r="G15" s="763" t="s">
        <v>1574</v>
      </c>
      <c r="H15" s="763" t="s">
        <v>1575</v>
      </c>
      <c r="I15" s="763"/>
      <c r="J15" s="763" t="s">
        <v>1576</v>
      </c>
      <c r="K15" s="763"/>
      <c r="L15" s="763" t="s">
        <v>1577</v>
      </c>
      <c r="M15" s="763"/>
      <c r="N15" s="763"/>
      <c r="O15" s="763"/>
      <c r="P15" s="815" t="s">
        <v>1578</v>
      </c>
      <c r="Q15" s="39"/>
      <c r="R15" s="39"/>
      <c r="S15" s="39"/>
      <c r="T15" s="39"/>
      <c r="U15" s="39"/>
      <c r="V15" s="39"/>
      <c r="W15" s="39"/>
      <c r="X15" s="39"/>
      <c r="Y15" s="39"/>
    </row>
    <row r="16" spans="1:25" s="40" customFormat="1" ht="33" customHeight="1" thickBot="1" x14ac:dyDescent="0.25">
      <c r="A16" s="801"/>
      <c r="B16" s="803"/>
      <c r="C16" s="803"/>
      <c r="D16" s="804"/>
      <c r="E16" s="762"/>
      <c r="F16" s="819"/>
      <c r="G16" s="805"/>
      <c r="H16" s="145" t="s">
        <v>1579</v>
      </c>
      <c r="I16" s="145" t="s">
        <v>1580</v>
      </c>
      <c r="J16" s="145" t="s">
        <v>1581</v>
      </c>
      <c r="K16" s="145" t="s">
        <v>1580</v>
      </c>
      <c r="L16" s="145" t="s">
        <v>765</v>
      </c>
      <c r="M16" s="145" t="s">
        <v>766</v>
      </c>
      <c r="N16" s="145" t="s">
        <v>767</v>
      </c>
      <c r="O16" s="145" t="s">
        <v>768</v>
      </c>
      <c r="P16" s="816"/>
      <c r="Q16" s="39"/>
      <c r="R16" s="39"/>
      <c r="S16" s="39"/>
      <c r="T16" s="39"/>
      <c r="U16" s="39"/>
      <c r="V16" s="39"/>
      <c r="W16" s="39"/>
      <c r="X16" s="39"/>
      <c r="Y16" s="39"/>
    </row>
    <row r="17" spans="1:16" s="53" customFormat="1" ht="46.5" customHeight="1" x14ac:dyDescent="0.2">
      <c r="A17" s="798" t="s">
        <v>1182</v>
      </c>
      <c r="B17" s="103" t="s">
        <v>576</v>
      </c>
      <c r="C17" s="799" t="s">
        <v>2885</v>
      </c>
      <c r="D17" s="65">
        <v>4649.13</v>
      </c>
      <c r="E17" s="817" t="s">
        <v>22</v>
      </c>
      <c r="F17" s="808">
        <v>40566</v>
      </c>
      <c r="G17" s="799" t="s">
        <v>1744</v>
      </c>
      <c r="H17" s="104" t="s">
        <v>769</v>
      </c>
      <c r="I17" s="16"/>
      <c r="J17" s="104" t="s">
        <v>769</v>
      </c>
      <c r="K17" s="16"/>
      <c r="L17" s="16"/>
      <c r="M17" s="104"/>
      <c r="N17" s="104" t="s">
        <v>769</v>
      </c>
      <c r="O17" s="16"/>
      <c r="P17" s="18"/>
    </row>
    <row r="18" spans="1:16" s="53" customFormat="1" ht="46.5" customHeight="1" x14ac:dyDescent="0.2">
      <c r="A18" s="798"/>
      <c r="B18" s="103" t="s">
        <v>762</v>
      </c>
      <c r="C18" s="799"/>
      <c r="D18" s="65">
        <v>4649.13</v>
      </c>
      <c r="E18" s="817"/>
      <c r="F18" s="808"/>
      <c r="G18" s="799"/>
      <c r="H18" s="104" t="s">
        <v>769</v>
      </c>
      <c r="I18" s="16"/>
      <c r="J18" s="104" t="s">
        <v>769</v>
      </c>
      <c r="K18" s="16"/>
      <c r="L18" s="16"/>
      <c r="M18" s="104"/>
      <c r="N18" s="104" t="s">
        <v>769</v>
      </c>
      <c r="O18" s="16"/>
      <c r="P18" s="18"/>
    </row>
    <row r="19" spans="1:16" s="53" customFormat="1" ht="83.25" customHeight="1" x14ac:dyDescent="0.2">
      <c r="A19" s="105" t="s">
        <v>1183</v>
      </c>
      <c r="B19" s="103" t="s">
        <v>1608</v>
      </c>
      <c r="C19" s="103" t="s">
        <v>2886</v>
      </c>
      <c r="D19" s="65">
        <v>4800</v>
      </c>
      <c r="E19" s="124" t="s">
        <v>23</v>
      </c>
      <c r="F19" s="106">
        <v>40566</v>
      </c>
      <c r="G19" s="103" t="s">
        <v>1744</v>
      </c>
      <c r="H19" s="104" t="s">
        <v>769</v>
      </c>
      <c r="I19" s="16"/>
      <c r="J19" s="104" t="s">
        <v>769</v>
      </c>
      <c r="K19" s="16"/>
      <c r="L19" s="16"/>
      <c r="M19" s="104"/>
      <c r="N19" s="104" t="s">
        <v>769</v>
      </c>
      <c r="O19" s="16"/>
      <c r="P19" s="18"/>
    </row>
    <row r="20" spans="1:16" s="53" customFormat="1" ht="70.5" customHeight="1" x14ac:dyDescent="0.2">
      <c r="A20" s="105" t="s">
        <v>1184</v>
      </c>
      <c r="B20" s="103" t="s">
        <v>2531</v>
      </c>
      <c r="C20" s="107" t="s">
        <v>2887</v>
      </c>
      <c r="D20" s="65">
        <f>1260*12</f>
        <v>15120</v>
      </c>
      <c r="E20" s="125" t="s">
        <v>24</v>
      </c>
      <c r="F20" s="106">
        <v>40911</v>
      </c>
      <c r="G20" s="103" t="s">
        <v>1745</v>
      </c>
      <c r="H20" s="104" t="s">
        <v>769</v>
      </c>
      <c r="I20" s="16"/>
      <c r="J20" s="104" t="s">
        <v>769</v>
      </c>
      <c r="K20" s="16"/>
      <c r="L20" s="16"/>
      <c r="M20" s="104"/>
      <c r="N20" s="104" t="s">
        <v>769</v>
      </c>
      <c r="O20" s="16"/>
      <c r="P20" s="18"/>
    </row>
    <row r="21" spans="1:16" s="53" customFormat="1" ht="62.25" customHeight="1" x14ac:dyDescent="0.2">
      <c r="A21" s="105" t="s">
        <v>1185</v>
      </c>
      <c r="B21" s="103" t="s">
        <v>1609</v>
      </c>
      <c r="C21" s="103" t="s">
        <v>2888</v>
      </c>
      <c r="D21" s="65">
        <v>11400</v>
      </c>
      <c r="E21" s="125" t="s">
        <v>25</v>
      </c>
      <c r="F21" s="106">
        <v>40911</v>
      </c>
      <c r="G21" s="103" t="s">
        <v>1745</v>
      </c>
      <c r="H21" s="104" t="s">
        <v>769</v>
      </c>
      <c r="I21" s="16"/>
      <c r="J21" s="104" t="s">
        <v>769</v>
      </c>
      <c r="K21" s="16"/>
      <c r="L21" s="16"/>
      <c r="M21" s="104" t="s">
        <v>769</v>
      </c>
      <c r="N21" s="104"/>
      <c r="O21" s="16"/>
      <c r="P21" s="18"/>
    </row>
    <row r="22" spans="1:16" s="53" customFormat="1" ht="30.75" customHeight="1" x14ac:dyDescent="0.2">
      <c r="A22" s="798" t="s">
        <v>1174</v>
      </c>
      <c r="B22" s="103" t="s">
        <v>746</v>
      </c>
      <c r="C22" s="814" t="s">
        <v>2889</v>
      </c>
      <c r="D22" s="65">
        <v>90</v>
      </c>
      <c r="E22" s="126">
        <v>6304</v>
      </c>
      <c r="F22" s="808">
        <v>40925</v>
      </c>
      <c r="G22" s="799" t="s">
        <v>1746</v>
      </c>
      <c r="H22" s="104" t="s">
        <v>769</v>
      </c>
      <c r="I22" s="16"/>
      <c r="J22" s="104" t="s">
        <v>769</v>
      </c>
      <c r="K22" s="16"/>
      <c r="L22" s="16"/>
      <c r="M22" s="104" t="s">
        <v>769</v>
      </c>
      <c r="N22" s="104"/>
      <c r="O22" s="16"/>
      <c r="P22" s="18"/>
    </row>
    <row r="23" spans="1:16" s="53" customFormat="1" ht="30.75" customHeight="1" x14ac:dyDescent="0.2">
      <c r="A23" s="798"/>
      <c r="B23" s="103" t="s">
        <v>113</v>
      </c>
      <c r="C23" s="814"/>
      <c r="D23" s="65">
        <v>140</v>
      </c>
      <c r="E23" s="126">
        <v>6306</v>
      </c>
      <c r="F23" s="808"/>
      <c r="G23" s="799"/>
      <c r="H23" s="104" t="s">
        <v>769</v>
      </c>
      <c r="I23" s="16"/>
      <c r="J23" s="104" t="s">
        <v>769</v>
      </c>
      <c r="K23" s="16"/>
      <c r="L23" s="16"/>
      <c r="M23" s="104" t="s">
        <v>769</v>
      </c>
      <c r="N23" s="104"/>
      <c r="O23" s="16"/>
      <c r="P23" s="18"/>
    </row>
    <row r="24" spans="1:16" s="53" customFormat="1" ht="30.75" customHeight="1" x14ac:dyDescent="0.2">
      <c r="A24" s="798"/>
      <c r="B24" s="103" t="s">
        <v>442</v>
      </c>
      <c r="C24" s="814"/>
      <c r="D24" s="65">
        <v>90</v>
      </c>
      <c r="E24" s="126">
        <v>6305</v>
      </c>
      <c r="F24" s="808"/>
      <c r="G24" s="799"/>
      <c r="H24" s="104" t="s">
        <v>769</v>
      </c>
      <c r="I24" s="16"/>
      <c r="J24" s="104" t="s">
        <v>769</v>
      </c>
      <c r="K24" s="16"/>
      <c r="L24" s="16"/>
      <c r="M24" s="104" t="s">
        <v>769</v>
      </c>
      <c r="N24" s="104"/>
      <c r="O24" s="16"/>
      <c r="P24" s="18"/>
    </row>
    <row r="25" spans="1:16" s="53" customFormat="1" ht="30.75" customHeight="1" x14ac:dyDescent="0.2">
      <c r="A25" s="798"/>
      <c r="B25" s="103" t="s">
        <v>1610</v>
      </c>
      <c r="C25" s="814"/>
      <c r="D25" s="65">
        <v>90</v>
      </c>
      <c r="E25" s="126">
        <v>6303</v>
      </c>
      <c r="F25" s="808"/>
      <c r="G25" s="799"/>
      <c r="H25" s="104" t="s">
        <v>769</v>
      </c>
      <c r="I25" s="16"/>
      <c r="J25" s="104" t="s">
        <v>769</v>
      </c>
      <c r="K25" s="16"/>
      <c r="L25" s="16"/>
      <c r="M25" s="104" t="s">
        <v>769</v>
      </c>
      <c r="N25" s="104"/>
      <c r="O25" s="16"/>
      <c r="P25" s="18"/>
    </row>
    <row r="26" spans="1:16" s="53" customFormat="1" ht="47.25" x14ac:dyDescent="0.2">
      <c r="A26" s="105" t="s">
        <v>1175</v>
      </c>
      <c r="B26" s="103" t="s">
        <v>733</v>
      </c>
      <c r="C26" s="103" t="s">
        <v>2890</v>
      </c>
      <c r="D26" s="65">
        <v>11000</v>
      </c>
      <c r="E26" s="125" t="s">
        <v>26</v>
      </c>
      <c r="F26" s="106">
        <v>40957</v>
      </c>
      <c r="G26" s="103" t="s">
        <v>1747</v>
      </c>
      <c r="H26" s="104" t="s">
        <v>769</v>
      </c>
      <c r="I26" s="16"/>
      <c r="J26" s="104" t="s">
        <v>769</v>
      </c>
      <c r="K26" s="16"/>
      <c r="L26" s="16"/>
      <c r="M26" s="104" t="s">
        <v>769</v>
      </c>
      <c r="N26" s="104"/>
      <c r="O26" s="16"/>
      <c r="P26" s="18"/>
    </row>
    <row r="27" spans="1:16" s="53" customFormat="1" ht="46.5" customHeight="1" x14ac:dyDescent="0.2">
      <c r="A27" s="798" t="s">
        <v>1176</v>
      </c>
      <c r="B27" s="103" t="s">
        <v>1610</v>
      </c>
      <c r="C27" s="799" t="s">
        <v>2891</v>
      </c>
      <c r="D27" s="65">
        <v>447.48</v>
      </c>
      <c r="E27" s="126">
        <v>6308</v>
      </c>
      <c r="F27" s="808">
        <v>40928</v>
      </c>
      <c r="G27" s="799" t="s">
        <v>1748</v>
      </c>
      <c r="H27" s="104" t="s">
        <v>769</v>
      </c>
      <c r="I27" s="16"/>
      <c r="J27" s="104" t="s">
        <v>769</v>
      </c>
      <c r="K27" s="16"/>
      <c r="L27" s="16"/>
      <c r="M27" s="104" t="s">
        <v>769</v>
      </c>
      <c r="N27" s="104"/>
      <c r="O27" s="16"/>
      <c r="P27" s="18"/>
    </row>
    <row r="28" spans="1:16" s="53" customFormat="1" ht="46.5" customHeight="1" x14ac:dyDescent="0.2">
      <c r="A28" s="798"/>
      <c r="B28" s="103" t="s">
        <v>746</v>
      </c>
      <c r="C28" s="799"/>
      <c r="D28" s="65">
        <v>447.48</v>
      </c>
      <c r="E28" s="126">
        <v>6307</v>
      </c>
      <c r="F28" s="808"/>
      <c r="G28" s="799"/>
      <c r="H28" s="104" t="s">
        <v>769</v>
      </c>
      <c r="I28" s="16"/>
      <c r="J28" s="104" t="s">
        <v>769</v>
      </c>
      <c r="K28" s="16"/>
      <c r="L28" s="16"/>
      <c r="M28" s="104" t="s">
        <v>769</v>
      </c>
      <c r="N28" s="104"/>
      <c r="O28" s="16"/>
      <c r="P28" s="18"/>
    </row>
    <row r="29" spans="1:16" s="53" customFormat="1" ht="63" x14ac:dyDescent="0.2">
      <c r="A29" s="105" t="s">
        <v>1177</v>
      </c>
      <c r="B29" s="103" t="s">
        <v>82</v>
      </c>
      <c r="C29" s="103" t="s">
        <v>2892</v>
      </c>
      <c r="D29" s="65">
        <v>5750</v>
      </c>
      <c r="E29" s="125" t="s">
        <v>27</v>
      </c>
      <c r="F29" s="106">
        <v>41015</v>
      </c>
      <c r="G29" s="103" t="s">
        <v>1749</v>
      </c>
      <c r="H29" s="104" t="s">
        <v>769</v>
      </c>
      <c r="I29" s="16"/>
      <c r="J29" s="104" t="s">
        <v>769</v>
      </c>
      <c r="K29" s="16"/>
      <c r="L29" s="16"/>
      <c r="M29" s="104" t="s">
        <v>769</v>
      </c>
      <c r="N29" s="104"/>
      <c r="O29" s="16"/>
      <c r="P29" s="18"/>
    </row>
    <row r="30" spans="1:16" s="53" customFormat="1" ht="63" x14ac:dyDescent="0.2">
      <c r="A30" s="105" t="s">
        <v>1178</v>
      </c>
      <c r="B30" s="103" t="s">
        <v>1611</v>
      </c>
      <c r="C30" s="103" t="s">
        <v>2893</v>
      </c>
      <c r="D30" s="65">
        <v>3164</v>
      </c>
      <c r="E30" s="125" t="s">
        <v>28</v>
      </c>
      <c r="F30" s="106">
        <v>41025</v>
      </c>
      <c r="G30" s="103" t="s">
        <v>1750</v>
      </c>
      <c r="H30" s="104" t="s">
        <v>769</v>
      </c>
      <c r="I30" s="16"/>
      <c r="J30" s="104" t="s">
        <v>769</v>
      </c>
      <c r="K30" s="16"/>
      <c r="L30" s="16"/>
      <c r="M30" s="104" t="s">
        <v>769</v>
      </c>
      <c r="N30" s="104"/>
      <c r="O30" s="16"/>
      <c r="P30" s="18"/>
    </row>
    <row r="31" spans="1:16" s="53" customFormat="1" ht="48.75" customHeight="1" x14ac:dyDescent="0.2">
      <c r="A31" s="798" t="s">
        <v>1179</v>
      </c>
      <c r="B31" s="103" t="s">
        <v>746</v>
      </c>
      <c r="C31" s="814" t="s">
        <v>2894</v>
      </c>
      <c r="D31" s="65">
        <v>169.5</v>
      </c>
      <c r="E31" s="126">
        <v>6311</v>
      </c>
      <c r="F31" s="808">
        <v>40931</v>
      </c>
      <c r="G31" s="799" t="s">
        <v>1751</v>
      </c>
      <c r="H31" s="104" t="s">
        <v>769</v>
      </c>
      <c r="I31" s="16"/>
      <c r="J31" s="104" t="s">
        <v>769</v>
      </c>
      <c r="K31" s="16"/>
      <c r="L31" s="16"/>
      <c r="M31" s="104" t="s">
        <v>769</v>
      </c>
      <c r="N31" s="104"/>
      <c r="O31" s="16"/>
      <c r="P31" s="18"/>
    </row>
    <row r="32" spans="1:16" s="53" customFormat="1" ht="48.75" customHeight="1" x14ac:dyDescent="0.2">
      <c r="A32" s="798"/>
      <c r="B32" s="103" t="s">
        <v>442</v>
      </c>
      <c r="C32" s="814"/>
      <c r="D32" s="65">
        <v>120</v>
      </c>
      <c r="E32" s="126">
        <v>6310</v>
      </c>
      <c r="F32" s="808"/>
      <c r="G32" s="799"/>
      <c r="H32" s="104" t="s">
        <v>769</v>
      </c>
      <c r="I32" s="16"/>
      <c r="J32" s="104" t="s">
        <v>769</v>
      </c>
      <c r="K32" s="16"/>
      <c r="L32" s="16"/>
      <c r="M32" s="104" t="s">
        <v>769</v>
      </c>
      <c r="N32" s="104"/>
      <c r="O32" s="16"/>
      <c r="P32" s="18"/>
    </row>
    <row r="33" spans="1:16" s="53" customFormat="1" ht="48.75" customHeight="1" x14ac:dyDescent="0.2">
      <c r="A33" s="798"/>
      <c r="B33" s="103" t="s">
        <v>1610</v>
      </c>
      <c r="C33" s="814"/>
      <c r="D33" s="65">
        <v>169.5</v>
      </c>
      <c r="E33" s="126">
        <v>6309</v>
      </c>
      <c r="F33" s="808"/>
      <c r="G33" s="799"/>
      <c r="H33" s="104" t="s">
        <v>769</v>
      </c>
      <c r="I33" s="16"/>
      <c r="J33" s="104" t="s">
        <v>769</v>
      </c>
      <c r="K33" s="16"/>
      <c r="L33" s="16"/>
      <c r="M33" s="104" t="s">
        <v>769</v>
      </c>
      <c r="N33" s="104"/>
      <c r="O33" s="16"/>
      <c r="P33" s="18"/>
    </row>
    <row r="34" spans="1:16" s="53" customFormat="1" ht="63" x14ac:dyDescent="0.2">
      <c r="A34" s="105" t="s">
        <v>1180</v>
      </c>
      <c r="B34" s="103" t="s">
        <v>1612</v>
      </c>
      <c r="C34" s="103" t="s">
        <v>2895</v>
      </c>
      <c r="D34" s="65">
        <v>1484.76</v>
      </c>
      <c r="E34" s="126">
        <v>6313</v>
      </c>
      <c r="F34" s="106">
        <v>40952</v>
      </c>
      <c r="G34" s="103" t="s">
        <v>1752</v>
      </c>
      <c r="H34" s="104" t="s">
        <v>769</v>
      </c>
      <c r="I34" s="16"/>
      <c r="J34" s="104" t="s">
        <v>769</v>
      </c>
      <c r="K34" s="16"/>
      <c r="L34" s="16"/>
      <c r="M34" s="104" t="s">
        <v>769</v>
      </c>
      <c r="N34" s="104"/>
      <c r="O34" s="16"/>
      <c r="P34" s="18"/>
    </row>
    <row r="35" spans="1:16" s="53" customFormat="1" ht="63" x14ac:dyDescent="0.2">
      <c r="A35" s="105" t="s">
        <v>1181</v>
      </c>
      <c r="B35" s="103" t="s">
        <v>84</v>
      </c>
      <c r="C35" s="103" t="s">
        <v>1919</v>
      </c>
      <c r="D35" s="65">
        <v>10000</v>
      </c>
      <c r="E35" s="126">
        <v>6314</v>
      </c>
      <c r="F35" s="106">
        <v>40952</v>
      </c>
      <c r="G35" s="103" t="s">
        <v>1753</v>
      </c>
      <c r="H35" s="104" t="s">
        <v>769</v>
      </c>
      <c r="I35" s="16"/>
      <c r="J35" s="104" t="s">
        <v>769</v>
      </c>
      <c r="K35" s="16"/>
      <c r="L35" s="16"/>
      <c r="M35" s="104" t="s">
        <v>769</v>
      </c>
      <c r="N35" s="104"/>
      <c r="O35" s="16"/>
      <c r="P35" s="18"/>
    </row>
    <row r="36" spans="1:16" s="53" customFormat="1" ht="63" x14ac:dyDescent="0.2">
      <c r="A36" s="105" t="s">
        <v>1186</v>
      </c>
      <c r="B36" s="103" t="s">
        <v>1613</v>
      </c>
      <c r="C36" s="103" t="s">
        <v>2896</v>
      </c>
      <c r="D36" s="65">
        <v>3500</v>
      </c>
      <c r="E36" s="126">
        <v>6334</v>
      </c>
      <c r="F36" s="106">
        <v>40977</v>
      </c>
      <c r="G36" s="103" t="s">
        <v>1754</v>
      </c>
      <c r="H36" s="104" t="s">
        <v>769</v>
      </c>
      <c r="I36" s="16"/>
      <c r="J36" s="104" t="s">
        <v>769</v>
      </c>
      <c r="K36" s="16"/>
      <c r="L36" s="16"/>
      <c r="M36" s="104" t="s">
        <v>769</v>
      </c>
      <c r="N36" s="104"/>
      <c r="O36" s="16"/>
      <c r="P36" s="18"/>
    </row>
    <row r="37" spans="1:16" s="53" customFormat="1" ht="40.5" customHeight="1" x14ac:dyDescent="0.2">
      <c r="A37" s="798" t="s">
        <v>1187</v>
      </c>
      <c r="B37" s="103" t="s">
        <v>1614</v>
      </c>
      <c r="C37" s="799" t="s">
        <v>2897</v>
      </c>
      <c r="D37" s="65">
        <v>3080</v>
      </c>
      <c r="E37" s="126">
        <v>6324</v>
      </c>
      <c r="F37" s="808">
        <v>40962</v>
      </c>
      <c r="G37" s="799" t="s">
        <v>1753</v>
      </c>
      <c r="H37" s="104" t="s">
        <v>769</v>
      </c>
      <c r="I37" s="16"/>
      <c r="J37" s="104" t="s">
        <v>769</v>
      </c>
      <c r="K37" s="16"/>
      <c r="L37" s="16"/>
      <c r="M37" s="104" t="s">
        <v>769</v>
      </c>
      <c r="N37" s="104" t="s">
        <v>769</v>
      </c>
      <c r="O37" s="16"/>
      <c r="P37" s="18"/>
    </row>
    <row r="38" spans="1:16" s="53" customFormat="1" ht="40.5" customHeight="1" x14ac:dyDescent="0.2">
      <c r="A38" s="798"/>
      <c r="B38" s="103" t="s">
        <v>217</v>
      </c>
      <c r="C38" s="799"/>
      <c r="D38" s="65">
        <v>3835</v>
      </c>
      <c r="E38" s="126">
        <v>6323</v>
      </c>
      <c r="F38" s="808"/>
      <c r="G38" s="799"/>
      <c r="H38" s="104" t="s">
        <v>769</v>
      </c>
      <c r="I38" s="16"/>
      <c r="J38" s="104" t="s">
        <v>769</v>
      </c>
      <c r="K38" s="16"/>
      <c r="L38" s="16"/>
      <c r="M38" s="104"/>
      <c r="N38" s="104" t="s">
        <v>769</v>
      </c>
      <c r="O38" s="16"/>
      <c r="P38" s="18"/>
    </row>
    <row r="39" spans="1:16" s="53" customFormat="1" ht="40.5" customHeight="1" x14ac:dyDescent="0.2">
      <c r="A39" s="798" t="s">
        <v>1188</v>
      </c>
      <c r="B39" s="103" t="s">
        <v>181</v>
      </c>
      <c r="C39" s="799" t="s">
        <v>2898</v>
      </c>
      <c r="D39" s="65">
        <v>5500</v>
      </c>
      <c r="E39" s="126">
        <v>6317</v>
      </c>
      <c r="F39" s="106">
        <v>40962</v>
      </c>
      <c r="G39" s="799" t="s">
        <v>1755</v>
      </c>
      <c r="H39" s="104" t="s">
        <v>769</v>
      </c>
      <c r="I39" s="16"/>
      <c r="J39" s="104" t="s">
        <v>769</v>
      </c>
      <c r="K39" s="16"/>
      <c r="L39" s="16"/>
      <c r="M39" s="104"/>
      <c r="N39" s="104" t="s">
        <v>769</v>
      </c>
      <c r="O39" s="16"/>
      <c r="P39" s="18"/>
    </row>
    <row r="40" spans="1:16" s="53" customFormat="1" ht="40.5" customHeight="1" x14ac:dyDescent="0.2">
      <c r="A40" s="798"/>
      <c r="B40" s="103" t="s">
        <v>1615</v>
      </c>
      <c r="C40" s="799"/>
      <c r="D40" s="65">
        <v>2500</v>
      </c>
      <c r="E40" s="126">
        <v>6318</v>
      </c>
      <c r="F40" s="106">
        <v>40962</v>
      </c>
      <c r="G40" s="799"/>
      <c r="H40" s="104" t="s">
        <v>769</v>
      </c>
      <c r="I40" s="16"/>
      <c r="J40" s="104" t="s">
        <v>769</v>
      </c>
      <c r="K40" s="16"/>
      <c r="L40" s="16"/>
      <c r="M40" s="104"/>
      <c r="N40" s="104" t="s">
        <v>769</v>
      </c>
      <c r="O40" s="16"/>
      <c r="P40" s="18"/>
    </row>
    <row r="41" spans="1:16" s="53" customFormat="1" ht="64.5" customHeight="1" x14ac:dyDescent="0.2">
      <c r="A41" s="105" t="s">
        <v>1189</v>
      </c>
      <c r="B41" s="103" t="s">
        <v>219</v>
      </c>
      <c r="C41" s="103" t="s">
        <v>2899</v>
      </c>
      <c r="D41" s="65">
        <v>50500</v>
      </c>
      <c r="E41" s="125" t="s">
        <v>29</v>
      </c>
      <c r="F41" s="106">
        <v>40984</v>
      </c>
      <c r="G41" s="103" t="s">
        <v>1756</v>
      </c>
      <c r="H41" s="104" t="s">
        <v>769</v>
      </c>
      <c r="I41" s="16"/>
      <c r="J41" s="104" t="s">
        <v>769</v>
      </c>
      <c r="K41" s="16"/>
      <c r="L41" s="16"/>
      <c r="M41" s="104" t="s">
        <v>769</v>
      </c>
      <c r="N41" s="104"/>
      <c r="O41" s="16"/>
      <c r="P41" s="18"/>
    </row>
    <row r="42" spans="1:16" s="53" customFormat="1" ht="64.5" customHeight="1" x14ac:dyDescent="0.2">
      <c r="A42" s="105" t="s">
        <v>1190</v>
      </c>
      <c r="B42" s="103" t="s">
        <v>2508</v>
      </c>
      <c r="C42" s="103" t="s">
        <v>2900</v>
      </c>
      <c r="D42" s="65">
        <v>16878.75</v>
      </c>
      <c r="E42" s="125" t="s">
        <v>30</v>
      </c>
      <c r="F42" s="106">
        <v>40962</v>
      </c>
      <c r="G42" s="103" t="s">
        <v>1757</v>
      </c>
      <c r="H42" s="104"/>
      <c r="I42" s="104" t="s">
        <v>769</v>
      </c>
      <c r="J42" s="104"/>
      <c r="K42" s="104" t="s">
        <v>769</v>
      </c>
      <c r="L42" s="16"/>
      <c r="M42" s="104"/>
      <c r="N42" s="104"/>
      <c r="O42" s="104" t="s">
        <v>769</v>
      </c>
      <c r="P42" s="146" t="s">
        <v>2511</v>
      </c>
    </row>
    <row r="43" spans="1:16" s="53" customFormat="1" ht="57.75" customHeight="1" x14ac:dyDescent="0.2">
      <c r="A43" s="798" t="s">
        <v>1191</v>
      </c>
      <c r="B43" s="103" t="s">
        <v>302</v>
      </c>
      <c r="C43" s="799" t="s">
        <v>2901</v>
      </c>
      <c r="D43" s="65">
        <v>11317.72</v>
      </c>
      <c r="E43" s="126">
        <v>6352</v>
      </c>
      <c r="F43" s="808">
        <v>40991</v>
      </c>
      <c r="G43" s="799" t="s">
        <v>1758</v>
      </c>
      <c r="H43" s="104" t="s">
        <v>769</v>
      </c>
      <c r="I43" s="16"/>
      <c r="J43" s="104" t="s">
        <v>769</v>
      </c>
      <c r="K43" s="16"/>
      <c r="L43" s="16"/>
      <c r="M43" s="104" t="s">
        <v>769</v>
      </c>
      <c r="N43" s="104"/>
      <c r="O43" s="16"/>
      <c r="P43" s="18"/>
    </row>
    <row r="44" spans="1:16" s="53" customFormat="1" ht="57.75" customHeight="1" x14ac:dyDescent="0.2">
      <c r="A44" s="798"/>
      <c r="B44" s="103" t="s">
        <v>1616</v>
      </c>
      <c r="C44" s="799"/>
      <c r="D44" s="65">
        <v>740</v>
      </c>
      <c r="E44" s="126">
        <v>6353</v>
      </c>
      <c r="F44" s="808"/>
      <c r="G44" s="799"/>
      <c r="H44" s="104" t="s">
        <v>769</v>
      </c>
      <c r="I44" s="16"/>
      <c r="J44" s="104" t="s">
        <v>769</v>
      </c>
      <c r="K44" s="16"/>
      <c r="L44" s="16"/>
      <c r="M44" s="104" t="s">
        <v>769</v>
      </c>
      <c r="N44" s="104"/>
      <c r="O44" s="16"/>
      <c r="P44" s="18"/>
    </row>
    <row r="45" spans="1:16" s="53" customFormat="1" ht="51" customHeight="1" x14ac:dyDescent="0.2">
      <c r="A45" s="105" t="s">
        <v>1192</v>
      </c>
      <c r="B45" s="103" t="s">
        <v>1617</v>
      </c>
      <c r="C45" s="103" t="s">
        <v>2902</v>
      </c>
      <c r="D45" s="65">
        <v>12595.5</v>
      </c>
      <c r="E45" s="126">
        <v>6325</v>
      </c>
      <c r="F45" s="106">
        <v>40963</v>
      </c>
      <c r="G45" s="103" t="s">
        <v>1759</v>
      </c>
      <c r="H45" s="104" t="s">
        <v>769</v>
      </c>
      <c r="I45" s="16"/>
      <c r="J45" s="104" t="s">
        <v>769</v>
      </c>
      <c r="K45" s="16"/>
      <c r="L45" s="16"/>
      <c r="M45" s="104" t="s">
        <v>769</v>
      </c>
      <c r="N45" s="104"/>
      <c r="O45" s="16"/>
      <c r="P45" s="18"/>
    </row>
    <row r="46" spans="1:16" s="53" customFormat="1" ht="42.75" customHeight="1" x14ac:dyDescent="0.2">
      <c r="A46" s="798" t="s">
        <v>1193</v>
      </c>
      <c r="B46" s="103" t="s">
        <v>1617</v>
      </c>
      <c r="C46" s="799" t="s">
        <v>2903</v>
      </c>
      <c r="D46" s="65">
        <v>3913.1</v>
      </c>
      <c r="E46" s="126">
        <v>6328</v>
      </c>
      <c r="F46" s="808">
        <v>40968</v>
      </c>
      <c r="G46" s="799" t="s">
        <v>1760</v>
      </c>
      <c r="H46" s="104" t="s">
        <v>769</v>
      </c>
      <c r="I46" s="16"/>
      <c r="J46" s="104" t="s">
        <v>769</v>
      </c>
      <c r="K46" s="16"/>
      <c r="L46" s="16"/>
      <c r="M46" s="104" t="s">
        <v>769</v>
      </c>
      <c r="N46" s="104"/>
      <c r="O46" s="16"/>
      <c r="P46" s="18"/>
    </row>
    <row r="47" spans="1:16" s="53" customFormat="1" ht="42.75" customHeight="1" x14ac:dyDescent="0.2">
      <c r="A47" s="798"/>
      <c r="B47" s="103" t="s">
        <v>1618</v>
      </c>
      <c r="C47" s="799"/>
      <c r="D47" s="65">
        <f>310+160.8</f>
        <v>470.8</v>
      </c>
      <c r="E47" s="126">
        <v>6329</v>
      </c>
      <c r="F47" s="808"/>
      <c r="G47" s="799"/>
      <c r="H47" s="104" t="s">
        <v>769</v>
      </c>
      <c r="I47" s="16"/>
      <c r="J47" s="104" t="s">
        <v>769</v>
      </c>
      <c r="K47" s="16"/>
      <c r="L47" s="16"/>
      <c r="M47" s="104" t="s">
        <v>769</v>
      </c>
      <c r="N47" s="104"/>
      <c r="O47" s="16"/>
      <c r="P47" s="18"/>
    </row>
    <row r="48" spans="1:16" s="53" customFormat="1" ht="42.75" customHeight="1" x14ac:dyDescent="0.2">
      <c r="A48" s="798"/>
      <c r="B48" s="103" t="s">
        <v>1619</v>
      </c>
      <c r="C48" s="799"/>
      <c r="D48" s="65">
        <f>46.8+480+159.6</f>
        <v>686.4</v>
      </c>
      <c r="E48" s="126">
        <v>6330</v>
      </c>
      <c r="F48" s="808"/>
      <c r="G48" s="799"/>
      <c r="H48" s="104" t="s">
        <v>769</v>
      </c>
      <c r="I48" s="16"/>
      <c r="J48" s="104" t="s">
        <v>769</v>
      </c>
      <c r="K48" s="16"/>
      <c r="L48" s="16"/>
      <c r="M48" s="104" t="s">
        <v>769</v>
      </c>
      <c r="N48" s="104"/>
      <c r="O48" s="16"/>
      <c r="P48" s="18"/>
    </row>
    <row r="49" spans="1:16" s="53" customFormat="1" ht="42.75" customHeight="1" x14ac:dyDescent="0.2">
      <c r="A49" s="798"/>
      <c r="B49" s="103" t="s">
        <v>1620</v>
      </c>
      <c r="C49" s="799"/>
      <c r="D49" s="65">
        <v>1630</v>
      </c>
      <c r="E49" s="126">
        <v>6331</v>
      </c>
      <c r="F49" s="808"/>
      <c r="G49" s="799"/>
      <c r="H49" s="104" t="s">
        <v>769</v>
      </c>
      <c r="I49" s="16"/>
      <c r="J49" s="104" t="s">
        <v>769</v>
      </c>
      <c r="K49" s="16"/>
      <c r="L49" s="16"/>
      <c r="M49" s="104" t="s">
        <v>769</v>
      </c>
      <c r="N49" s="104"/>
      <c r="O49" s="16"/>
      <c r="P49" s="18"/>
    </row>
    <row r="50" spans="1:16" s="53" customFormat="1" ht="33" customHeight="1" x14ac:dyDescent="0.2">
      <c r="A50" s="798" t="s">
        <v>1194</v>
      </c>
      <c r="B50" s="103" t="s">
        <v>75</v>
      </c>
      <c r="C50" s="814" t="s">
        <v>2904</v>
      </c>
      <c r="D50" s="65">
        <v>25165.18</v>
      </c>
      <c r="E50" s="126">
        <v>6319</v>
      </c>
      <c r="F50" s="808">
        <v>40962</v>
      </c>
      <c r="G50" s="103" t="s">
        <v>1761</v>
      </c>
      <c r="H50" s="104" t="s">
        <v>769</v>
      </c>
      <c r="I50" s="16"/>
      <c r="J50" s="104" t="s">
        <v>769</v>
      </c>
      <c r="K50" s="16"/>
      <c r="L50" s="16"/>
      <c r="M50" s="104" t="s">
        <v>769</v>
      </c>
      <c r="N50" s="104"/>
      <c r="O50" s="16"/>
      <c r="P50" s="18"/>
    </row>
    <row r="51" spans="1:16" s="53" customFormat="1" ht="33" customHeight="1" x14ac:dyDescent="0.2">
      <c r="A51" s="798"/>
      <c r="B51" s="103" t="s">
        <v>1621</v>
      </c>
      <c r="C51" s="814"/>
      <c r="D51" s="65">
        <v>483.18</v>
      </c>
      <c r="E51" s="126">
        <v>6320</v>
      </c>
      <c r="F51" s="808"/>
      <c r="G51" s="103" t="s">
        <v>1762</v>
      </c>
      <c r="H51" s="104" t="s">
        <v>769</v>
      </c>
      <c r="I51" s="16"/>
      <c r="J51" s="104" t="s">
        <v>769</v>
      </c>
      <c r="K51" s="16"/>
      <c r="L51" s="16"/>
      <c r="M51" s="104" t="s">
        <v>769</v>
      </c>
      <c r="N51" s="104"/>
      <c r="O51" s="16"/>
      <c r="P51" s="18"/>
    </row>
    <row r="52" spans="1:16" s="53" customFormat="1" ht="33" customHeight="1" x14ac:dyDescent="0.2">
      <c r="A52" s="798"/>
      <c r="B52" s="103" t="s">
        <v>609</v>
      </c>
      <c r="C52" s="814"/>
      <c r="D52" s="65">
        <v>410.19</v>
      </c>
      <c r="E52" s="126">
        <v>6321</v>
      </c>
      <c r="F52" s="808"/>
      <c r="G52" s="103" t="s">
        <v>1761</v>
      </c>
      <c r="H52" s="104" t="s">
        <v>769</v>
      </c>
      <c r="I52" s="16"/>
      <c r="J52" s="104" t="s">
        <v>769</v>
      </c>
      <c r="K52" s="16"/>
      <c r="L52" s="16"/>
      <c r="M52" s="104" t="s">
        <v>769</v>
      </c>
      <c r="N52" s="104"/>
      <c r="O52" s="16"/>
      <c r="P52" s="18"/>
    </row>
    <row r="53" spans="1:16" s="53" customFormat="1" ht="33" customHeight="1" x14ac:dyDescent="0.2">
      <c r="A53" s="798"/>
      <c r="B53" s="103" t="s">
        <v>78</v>
      </c>
      <c r="C53" s="814"/>
      <c r="D53" s="65">
        <v>4498.5</v>
      </c>
      <c r="E53" s="126">
        <v>6322</v>
      </c>
      <c r="F53" s="808"/>
      <c r="G53" s="103" t="s">
        <v>1761</v>
      </c>
      <c r="H53" s="104" t="s">
        <v>769</v>
      </c>
      <c r="I53" s="16"/>
      <c r="J53" s="104" t="s">
        <v>769</v>
      </c>
      <c r="K53" s="16"/>
      <c r="L53" s="16"/>
      <c r="M53" s="104" t="s">
        <v>769</v>
      </c>
      <c r="N53" s="104"/>
      <c r="O53" s="16"/>
      <c r="P53" s="18"/>
    </row>
    <row r="54" spans="1:16" s="53" customFormat="1" ht="48" customHeight="1" x14ac:dyDescent="0.2">
      <c r="A54" s="105" t="s">
        <v>1195</v>
      </c>
      <c r="B54" s="103" t="s">
        <v>1622</v>
      </c>
      <c r="C54" s="103" t="s">
        <v>2905</v>
      </c>
      <c r="D54" s="65">
        <v>31625</v>
      </c>
      <c r="E54" s="125" t="s">
        <v>31</v>
      </c>
      <c r="F54" s="106">
        <v>40991</v>
      </c>
      <c r="G54" s="103" t="s">
        <v>1763</v>
      </c>
      <c r="H54" s="104" t="s">
        <v>769</v>
      </c>
      <c r="I54" s="16"/>
      <c r="J54" s="104" t="s">
        <v>769</v>
      </c>
      <c r="K54" s="16"/>
      <c r="L54" s="16"/>
      <c r="M54" s="104" t="s">
        <v>769</v>
      </c>
      <c r="N54" s="104"/>
      <c r="O54" s="16"/>
      <c r="P54" s="18"/>
    </row>
    <row r="55" spans="1:16" s="53" customFormat="1" ht="33" customHeight="1" x14ac:dyDescent="0.2">
      <c r="A55" s="105" t="s">
        <v>1196</v>
      </c>
      <c r="B55" s="103" t="s">
        <v>113</v>
      </c>
      <c r="C55" s="103" t="s">
        <v>1920</v>
      </c>
      <c r="D55" s="65">
        <v>99.46</v>
      </c>
      <c r="E55" s="126">
        <v>6312</v>
      </c>
      <c r="F55" s="106">
        <v>40949</v>
      </c>
      <c r="G55" s="103" t="s">
        <v>1764</v>
      </c>
      <c r="H55" s="104" t="s">
        <v>769</v>
      </c>
      <c r="I55" s="16"/>
      <c r="J55" s="104" t="s">
        <v>769</v>
      </c>
      <c r="K55" s="16"/>
      <c r="L55" s="16"/>
      <c r="M55" s="104" t="s">
        <v>769</v>
      </c>
      <c r="N55" s="104"/>
      <c r="O55" s="16"/>
      <c r="P55" s="18"/>
    </row>
    <row r="56" spans="1:16" s="53" customFormat="1" ht="30.75" customHeight="1" x14ac:dyDescent="0.2">
      <c r="A56" s="798" t="s">
        <v>1197</v>
      </c>
      <c r="B56" s="103" t="s">
        <v>127</v>
      </c>
      <c r="C56" s="799" t="s">
        <v>2906</v>
      </c>
      <c r="D56" s="65">
        <v>3500.28</v>
      </c>
      <c r="E56" s="125" t="s">
        <v>32</v>
      </c>
      <c r="F56" s="808">
        <v>41022</v>
      </c>
      <c r="G56" s="799" t="s">
        <v>1765</v>
      </c>
      <c r="H56" s="104" t="s">
        <v>769</v>
      </c>
      <c r="I56" s="16"/>
      <c r="J56" s="104" t="s">
        <v>769</v>
      </c>
      <c r="K56" s="16"/>
      <c r="L56" s="16"/>
      <c r="M56" s="104" t="s">
        <v>769</v>
      </c>
      <c r="N56" s="104"/>
      <c r="O56" s="16"/>
      <c r="P56" s="18"/>
    </row>
    <row r="57" spans="1:16" s="53" customFormat="1" ht="30.75" customHeight="1" x14ac:dyDescent="0.2">
      <c r="A57" s="798"/>
      <c r="B57" s="103" t="s">
        <v>1623</v>
      </c>
      <c r="C57" s="799"/>
      <c r="D57" s="65">
        <v>3499.86</v>
      </c>
      <c r="E57" s="125" t="s">
        <v>33</v>
      </c>
      <c r="F57" s="808"/>
      <c r="G57" s="799"/>
      <c r="H57" s="104" t="s">
        <v>769</v>
      </c>
      <c r="I57" s="16"/>
      <c r="J57" s="104" t="s">
        <v>769</v>
      </c>
      <c r="K57" s="16"/>
      <c r="L57" s="16"/>
      <c r="M57" s="104" t="s">
        <v>769</v>
      </c>
      <c r="N57" s="104"/>
      <c r="O57" s="16"/>
      <c r="P57" s="18"/>
    </row>
    <row r="58" spans="1:16" s="53" customFormat="1" ht="30.75" customHeight="1" x14ac:dyDescent="0.2">
      <c r="A58" s="798"/>
      <c r="B58" s="103" t="s">
        <v>1624</v>
      </c>
      <c r="C58" s="799"/>
      <c r="D58" s="65">
        <v>3499.86</v>
      </c>
      <c r="E58" s="125" t="s">
        <v>34</v>
      </c>
      <c r="F58" s="808"/>
      <c r="G58" s="799"/>
      <c r="H58" s="104" t="s">
        <v>769</v>
      </c>
      <c r="I58" s="16"/>
      <c r="J58" s="104" t="s">
        <v>769</v>
      </c>
      <c r="K58" s="16"/>
      <c r="L58" s="16"/>
      <c r="M58" s="104" t="s">
        <v>769</v>
      </c>
      <c r="N58" s="104"/>
      <c r="O58" s="16"/>
      <c r="P58" s="18"/>
    </row>
    <row r="59" spans="1:16" s="53" customFormat="1" ht="30.75" customHeight="1" x14ac:dyDescent="0.2">
      <c r="A59" s="798" t="s">
        <v>1198</v>
      </c>
      <c r="B59" s="103" t="s">
        <v>1625</v>
      </c>
      <c r="C59" s="799" t="s">
        <v>2907</v>
      </c>
      <c r="D59" s="65">
        <v>960</v>
      </c>
      <c r="E59" s="126">
        <v>6343</v>
      </c>
      <c r="F59" s="808">
        <v>40991</v>
      </c>
      <c r="G59" s="799" t="s">
        <v>1766</v>
      </c>
      <c r="H59" s="104" t="s">
        <v>769</v>
      </c>
      <c r="I59" s="16"/>
      <c r="J59" s="104" t="s">
        <v>769</v>
      </c>
      <c r="K59" s="16"/>
      <c r="L59" s="16"/>
      <c r="M59" s="104" t="s">
        <v>769</v>
      </c>
      <c r="N59" s="104"/>
      <c r="O59" s="16"/>
      <c r="P59" s="18"/>
    </row>
    <row r="60" spans="1:16" s="53" customFormat="1" ht="30.75" customHeight="1" x14ac:dyDescent="0.2">
      <c r="A60" s="798"/>
      <c r="B60" s="103" t="s">
        <v>1626</v>
      </c>
      <c r="C60" s="799"/>
      <c r="D60" s="65">
        <v>720</v>
      </c>
      <c r="E60" s="126">
        <v>6345</v>
      </c>
      <c r="F60" s="808"/>
      <c r="G60" s="799"/>
      <c r="H60" s="104" t="s">
        <v>769</v>
      </c>
      <c r="I60" s="16"/>
      <c r="J60" s="104" t="s">
        <v>769</v>
      </c>
      <c r="K60" s="16"/>
      <c r="L60" s="16"/>
      <c r="M60" s="104" t="s">
        <v>769</v>
      </c>
      <c r="N60" s="104"/>
      <c r="O60" s="16"/>
      <c r="P60" s="18"/>
    </row>
    <row r="61" spans="1:16" s="53" customFormat="1" ht="30.75" customHeight="1" x14ac:dyDescent="0.2">
      <c r="A61" s="798"/>
      <c r="B61" s="103" t="s">
        <v>1627</v>
      </c>
      <c r="C61" s="799"/>
      <c r="D61" s="65">
        <v>540</v>
      </c>
      <c r="E61" s="126">
        <v>6344</v>
      </c>
      <c r="F61" s="808"/>
      <c r="G61" s="799"/>
      <c r="H61" s="104" t="s">
        <v>769</v>
      </c>
      <c r="I61" s="16"/>
      <c r="J61" s="104" t="s">
        <v>769</v>
      </c>
      <c r="K61" s="16"/>
      <c r="L61" s="16"/>
      <c r="M61" s="104" t="s">
        <v>769</v>
      </c>
      <c r="N61" s="104"/>
      <c r="O61" s="16"/>
      <c r="P61" s="18"/>
    </row>
    <row r="62" spans="1:16" s="53" customFormat="1" ht="30.75" customHeight="1" x14ac:dyDescent="0.2">
      <c r="A62" s="798"/>
      <c r="B62" s="103" t="s">
        <v>1628</v>
      </c>
      <c r="C62" s="799"/>
      <c r="D62" s="65">
        <v>575</v>
      </c>
      <c r="E62" s="126">
        <v>6350</v>
      </c>
      <c r="F62" s="808"/>
      <c r="G62" s="799"/>
      <c r="H62" s="104" t="s">
        <v>769</v>
      </c>
      <c r="I62" s="16"/>
      <c r="J62" s="104" t="s">
        <v>769</v>
      </c>
      <c r="K62" s="16"/>
      <c r="L62" s="16"/>
      <c r="M62" s="104" t="s">
        <v>769</v>
      </c>
      <c r="N62" s="104"/>
      <c r="O62" s="16"/>
      <c r="P62" s="18"/>
    </row>
    <row r="63" spans="1:16" s="53" customFormat="1" ht="30.75" customHeight="1" x14ac:dyDescent="0.2">
      <c r="A63" s="798"/>
      <c r="B63" s="103" t="s">
        <v>1629</v>
      </c>
      <c r="C63" s="799"/>
      <c r="D63" s="65">
        <v>690</v>
      </c>
      <c r="E63" s="126">
        <v>6349</v>
      </c>
      <c r="F63" s="808"/>
      <c r="G63" s="799"/>
      <c r="H63" s="104" t="s">
        <v>769</v>
      </c>
      <c r="I63" s="16"/>
      <c r="J63" s="104" t="s">
        <v>769</v>
      </c>
      <c r="K63" s="16"/>
      <c r="L63" s="16"/>
      <c r="M63" s="104" t="s">
        <v>769</v>
      </c>
      <c r="N63" s="104"/>
      <c r="O63" s="16"/>
      <c r="P63" s="18"/>
    </row>
    <row r="64" spans="1:16" s="53" customFormat="1" ht="30.75" customHeight="1" x14ac:dyDescent="0.2">
      <c r="A64" s="798"/>
      <c r="B64" s="103" t="s">
        <v>1630</v>
      </c>
      <c r="C64" s="799"/>
      <c r="D64" s="65">
        <v>900</v>
      </c>
      <c r="E64" s="126">
        <v>6347</v>
      </c>
      <c r="F64" s="808"/>
      <c r="G64" s="799"/>
      <c r="H64" s="104" t="s">
        <v>769</v>
      </c>
      <c r="I64" s="16"/>
      <c r="J64" s="104" t="s">
        <v>769</v>
      </c>
      <c r="K64" s="16"/>
      <c r="L64" s="16"/>
      <c r="M64" s="104" t="s">
        <v>769</v>
      </c>
      <c r="N64" s="104"/>
      <c r="O64" s="16"/>
      <c r="P64" s="18"/>
    </row>
    <row r="65" spans="1:16" s="53" customFormat="1" ht="30.75" customHeight="1" x14ac:dyDescent="0.2">
      <c r="A65" s="798"/>
      <c r="B65" s="103" t="s">
        <v>1631</v>
      </c>
      <c r="C65" s="799"/>
      <c r="D65" s="65">
        <v>1360</v>
      </c>
      <c r="E65" s="126">
        <v>6346</v>
      </c>
      <c r="F65" s="808"/>
      <c r="G65" s="799"/>
      <c r="H65" s="104" t="s">
        <v>769</v>
      </c>
      <c r="I65" s="16"/>
      <c r="J65" s="104" t="s">
        <v>769</v>
      </c>
      <c r="K65" s="16"/>
      <c r="L65" s="16"/>
      <c r="M65" s="104" t="s">
        <v>769</v>
      </c>
      <c r="N65" s="104"/>
      <c r="O65" s="16"/>
      <c r="P65" s="18"/>
    </row>
    <row r="66" spans="1:16" s="53" customFormat="1" ht="30.75" customHeight="1" x14ac:dyDescent="0.2">
      <c r="A66" s="798"/>
      <c r="B66" s="103" t="s">
        <v>1632</v>
      </c>
      <c r="C66" s="799"/>
      <c r="D66" s="65">
        <v>3910</v>
      </c>
      <c r="E66" s="126">
        <v>6351</v>
      </c>
      <c r="F66" s="808"/>
      <c r="G66" s="799"/>
      <c r="H66" s="104" t="s">
        <v>769</v>
      </c>
      <c r="I66" s="16"/>
      <c r="J66" s="104" t="s">
        <v>769</v>
      </c>
      <c r="K66" s="16"/>
      <c r="L66" s="16"/>
      <c r="M66" s="104" t="s">
        <v>769</v>
      </c>
      <c r="N66" s="104"/>
      <c r="O66" s="16"/>
      <c r="P66" s="18"/>
    </row>
    <row r="67" spans="1:16" s="53" customFormat="1" ht="30.75" customHeight="1" x14ac:dyDescent="0.2">
      <c r="A67" s="798"/>
      <c r="B67" s="103" t="s">
        <v>1633</v>
      </c>
      <c r="C67" s="799"/>
      <c r="D67" s="65">
        <v>980</v>
      </c>
      <c r="E67" s="126">
        <v>6348</v>
      </c>
      <c r="F67" s="808"/>
      <c r="G67" s="799"/>
      <c r="H67" s="104" t="s">
        <v>769</v>
      </c>
      <c r="I67" s="16"/>
      <c r="J67" s="104" t="s">
        <v>769</v>
      </c>
      <c r="K67" s="16"/>
      <c r="L67" s="16"/>
      <c r="M67" s="104" t="s">
        <v>769</v>
      </c>
      <c r="N67" s="104"/>
      <c r="O67" s="16"/>
      <c r="P67" s="18"/>
    </row>
    <row r="68" spans="1:16" s="53" customFormat="1" ht="30.75" customHeight="1" x14ac:dyDescent="0.2">
      <c r="A68" s="798"/>
      <c r="B68" s="103" t="s">
        <v>1634</v>
      </c>
      <c r="C68" s="799"/>
      <c r="D68" s="65">
        <v>1495</v>
      </c>
      <c r="E68" s="126">
        <v>6342</v>
      </c>
      <c r="F68" s="808"/>
      <c r="G68" s="799"/>
      <c r="H68" s="104" t="s">
        <v>769</v>
      </c>
      <c r="I68" s="16"/>
      <c r="J68" s="104" t="s">
        <v>769</v>
      </c>
      <c r="K68" s="16"/>
      <c r="L68" s="16"/>
      <c r="M68" s="104" t="s">
        <v>769</v>
      </c>
      <c r="N68" s="104"/>
      <c r="O68" s="16"/>
      <c r="P68" s="18"/>
    </row>
    <row r="69" spans="1:16" s="53" customFormat="1" ht="30.75" customHeight="1" x14ac:dyDescent="0.2">
      <c r="A69" s="798"/>
      <c r="B69" s="103" t="s">
        <v>1635</v>
      </c>
      <c r="C69" s="799"/>
      <c r="D69" s="65">
        <v>480</v>
      </c>
      <c r="E69" s="126">
        <v>6340</v>
      </c>
      <c r="F69" s="808"/>
      <c r="G69" s="799"/>
      <c r="H69" s="104" t="s">
        <v>769</v>
      </c>
      <c r="I69" s="16"/>
      <c r="J69" s="104" t="s">
        <v>769</v>
      </c>
      <c r="K69" s="16"/>
      <c r="L69" s="16"/>
      <c r="M69" s="104" t="s">
        <v>769</v>
      </c>
      <c r="N69" s="104"/>
      <c r="O69" s="16"/>
      <c r="P69" s="18"/>
    </row>
    <row r="70" spans="1:16" s="53" customFormat="1" ht="30.75" customHeight="1" x14ac:dyDescent="0.2">
      <c r="A70" s="798"/>
      <c r="B70" s="103" t="s">
        <v>1636</v>
      </c>
      <c r="C70" s="799"/>
      <c r="D70" s="65">
        <v>920</v>
      </c>
      <c r="E70" s="126">
        <v>6341</v>
      </c>
      <c r="F70" s="808"/>
      <c r="G70" s="799"/>
      <c r="H70" s="104" t="s">
        <v>769</v>
      </c>
      <c r="I70" s="16"/>
      <c r="J70" s="104" t="s">
        <v>769</v>
      </c>
      <c r="K70" s="16"/>
      <c r="L70" s="16"/>
      <c r="M70" s="104" t="s">
        <v>769</v>
      </c>
      <c r="N70" s="104"/>
      <c r="O70" s="16"/>
      <c r="P70" s="18"/>
    </row>
    <row r="71" spans="1:16" s="53" customFormat="1" ht="46.5" customHeight="1" x14ac:dyDescent="0.2">
      <c r="A71" s="105" t="s">
        <v>1199</v>
      </c>
      <c r="B71" s="103" t="s">
        <v>1637</v>
      </c>
      <c r="C71" s="103" t="s">
        <v>2908</v>
      </c>
      <c r="D71" s="65">
        <v>2741</v>
      </c>
      <c r="E71" s="126">
        <v>6354</v>
      </c>
      <c r="F71" s="106">
        <v>40991</v>
      </c>
      <c r="G71" s="103" t="s">
        <v>1766</v>
      </c>
      <c r="H71" s="104" t="s">
        <v>769</v>
      </c>
      <c r="I71" s="16"/>
      <c r="J71" s="104" t="s">
        <v>769</v>
      </c>
      <c r="K71" s="16"/>
      <c r="L71" s="16"/>
      <c r="M71" s="104" t="s">
        <v>769</v>
      </c>
      <c r="N71" s="104"/>
      <c r="O71" s="16"/>
      <c r="P71" s="18"/>
    </row>
    <row r="72" spans="1:16" s="53" customFormat="1" ht="30.75" customHeight="1" x14ac:dyDescent="0.2">
      <c r="A72" s="798" t="s">
        <v>1200</v>
      </c>
      <c r="B72" s="103" t="s">
        <v>746</v>
      </c>
      <c r="C72" s="799" t="s">
        <v>2523</v>
      </c>
      <c r="D72" s="65">
        <v>169.5</v>
      </c>
      <c r="E72" s="126">
        <v>6326</v>
      </c>
      <c r="F72" s="808">
        <v>40962</v>
      </c>
      <c r="G72" s="799" t="s">
        <v>1767</v>
      </c>
      <c r="H72" s="104" t="s">
        <v>769</v>
      </c>
      <c r="I72" s="16"/>
      <c r="J72" s="104" t="s">
        <v>769</v>
      </c>
      <c r="K72" s="16"/>
      <c r="L72" s="16"/>
      <c r="M72" s="104" t="s">
        <v>769</v>
      </c>
      <c r="N72" s="104"/>
      <c r="O72" s="16"/>
      <c r="P72" s="18"/>
    </row>
    <row r="73" spans="1:16" s="53" customFormat="1" ht="30.75" customHeight="1" x14ac:dyDescent="0.2">
      <c r="A73" s="798"/>
      <c r="B73" s="103" t="s">
        <v>113</v>
      </c>
      <c r="C73" s="799"/>
      <c r="D73" s="65">
        <v>132.62</v>
      </c>
      <c r="E73" s="126">
        <v>6327</v>
      </c>
      <c r="F73" s="808"/>
      <c r="G73" s="799"/>
      <c r="H73" s="104" t="s">
        <v>769</v>
      </c>
      <c r="I73" s="16"/>
      <c r="J73" s="104" t="s">
        <v>769</v>
      </c>
      <c r="K73" s="16"/>
      <c r="L73" s="16"/>
      <c r="M73" s="104" t="s">
        <v>769</v>
      </c>
      <c r="N73" s="104"/>
      <c r="O73" s="16"/>
      <c r="P73" s="18"/>
    </row>
    <row r="74" spans="1:16" s="53" customFormat="1" ht="30.75" customHeight="1" x14ac:dyDescent="0.2">
      <c r="A74" s="105" t="s">
        <v>1201</v>
      </c>
      <c r="B74" s="103" t="s">
        <v>1638</v>
      </c>
      <c r="C74" s="103" t="s">
        <v>2909</v>
      </c>
      <c r="D74" s="65">
        <v>1108</v>
      </c>
      <c r="E74" s="126">
        <v>6336</v>
      </c>
      <c r="F74" s="106">
        <v>40977</v>
      </c>
      <c r="G74" s="108" t="s">
        <v>1768</v>
      </c>
      <c r="H74" s="104" t="s">
        <v>769</v>
      </c>
      <c r="I74" s="16"/>
      <c r="J74" s="104" t="s">
        <v>769</v>
      </c>
      <c r="K74" s="16"/>
      <c r="L74" s="16"/>
      <c r="M74" s="104" t="s">
        <v>769</v>
      </c>
      <c r="N74" s="104"/>
      <c r="O74" s="16"/>
      <c r="P74" s="18"/>
    </row>
    <row r="75" spans="1:16" s="53" customFormat="1" ht="37.5" customHeight="1" x14ac:dyDescent="0.2">
      <c r="A75" s="798" t="s">
        <v>1202</v>
      </c>
      <c r="B75" s="103" t="s">
        <v>745</v>
      </c>
      <c r="C75" s="814" t="s">
        <v>2910</v>
      </c>
      <c r="D75" s="65">
        <v>2580</v>
      </c>
      <c r="E75" s="126">
        <v>6374</v>
      </c>
      <c r="F75" s="808">
        <v>41012</v>
      </c>
      <c r="G75" s="813" t="s">
        <v>1755</v>
      </c>
      <c r="H75" s="104" t="s">
        <v>769</v>
      </c>
      <c r="I75" s="16"/>
      <c r="J75" s="104" t="s">
        <v>769</v>
      </c>
      <c r="K75" s="16"/>
      <c r="L75" s="16"/>
      <c r="M75" s="104" t="s">
        <v>769</v>
      </c>
      <c r="N75" s="104"/>
      <c r="O75" s="16"/>
      <c r="P75" s="18"/>
    </row>
    <row r="76" spans="1:16" s="53" customFormat="1" ht="37.5" customHeight="1" x14ac:dyDescent="0.2">
      <c r="A76" s="798"/>
      <c r="B76" s="103" t="s">
        <v>106</v>
      </c>
      <c r="C76" s="814"/>
      <c r="D76" s="65">
        <v>1015</v>
      </c>
      <c r="E76" s="126">
        <v>6373</v>
      </c>
      <c r="F76" s="808"/>
      <c r="G76" s="813"/>
      <c r="H76" s="104" t="s">
        <v>769</v>
      </c>
      <c r="I76" s="16"/>
      <c r="J76" s="104" t="s">
        <v>769</v>
      </c>
      <c r="K76" s="16"/>
      <c r="L76" s="16"/>
      <c r="M76" s="104" t="s">
        <v>769</v>
      </c>
      <c r="N76" s="104"/>
      <c r="O76" s="16"/>
      <c r="P76" s="18"/>
    </row>
    <row r="77" spans="1:16" s="53" customFormat="1" ht="37.5" customHeight="1" x14ac:dyDescent="0.2">
      <c r="A77" s="798"/>
      <c r="B77" s="103" t="s">
        <v>745</v>
      </c>
      <c r="C77" s="814"/>
      <c r="D77" s="65">
        <v>200</v>
      </c>
      <c r="E77" s="126">
        <v>6443</v>
      </c>
      <c r="F77" s="106">
        <v>41073</v>
      </c>
      <c r="G77" s="813"/>
      <c r="H77" s="104" t="s">
        <v>769</v>
      </c>
      <c r="I77" s="16"/>
      <c r="J77" s="104" t="s">
        <v>769</v>
      </c>
      <c r="K77" s="16"/>
      <c r="L77" s="16"/>
      <c r="M77" s="104" t="s">
        <v>769</v>
      </c>
      <c r="N77" s="104"/>
      <c r="O77" s="16"/>
      <c r="P77" s="18"/>
    </row>
    <row r="78" spans="1:16" s="53" customFormat="1" ht="48" customHeight="1" x14ac:dyDescent="0.2">
      <c r="A78" s="105" t="s">
        <v>1203</v>
      </c>
      <c r="B78" s="103" t="s">
        <v>84</v>
      </c>
      <c r="C78" s="103" t="s">
        <v>2911</v>
      </c>
      <c r="D78" s="65">
        <v>49000</v>
      </c>
      <c r="E78" s="126">
        <v>6355</v>
      </c>
      <c r="F78" s="106">
        <v>40991</v>
      </c>
      <c r="G78" s="108" t="s">
        <v>1755</v>
      </c>
      <c r="H78" s="104" t="s">
        <v>769</v>
      </c>
      <c r="I78" s="16"/>
      <c r="J78" s="104" t="s">
        <v>769</v>
      </c>
      <c r="K78" s="16"/>
      <c r="L78" s="16"/>
      <c r="M78" s="104" t="s">
        <v>769</v>
      </c>
      <c r="N78" s="104"/>
      <c r="O78" s="16"/>
      <c r="P78" s="18"/>
    </row>
    <row r="79" spans="1:16" s="53" customFormat="1" ht="48" customHeight="1" x14ac:dyDescent="0.2">
      <c r="A79" s="105" t="s">
        <v>1204</v>
      </c>
      <c r="B79" s="103" t="s">
        <v>192</v>
      </c>
      <c r="C79" s="103" t="s">
        <v>2912</v>
      </c>
      <c r="D79" s="65">
        <v>688.85</v>
      </c>
      <c r="E79" s="126">
        <v>6335</v>
      </c>
      <c r="F79" s="106">
        <v>40977</v>
      </c>
      <c r="G79" s="108" t="s">
        <v>1769</v>
      </c>
      <c r="H79" s="104" t="s">
        <v>769</v>
      </c>
      <c r="I79" s="16"/>
      <c r="J79" s="104" t="s">
        <v>769</v>
      </c>
      <c r="K79" s="16"/>
      <c r="L79" s="16"/>
      <c r="M79" s="104" t="s">
        <v>769</v>
      </c>
      <c r="N79" s="104"/>
      <c r="O79" s="16"/>
      <c r="P79" s="18"/>
    </row>
    <row r="80" spans="1:16" s="53" customFormat="1" ht="54" customHeight="1" x14ac:dyDescent="0.2">
      <c r="A80" s="798" t="s">
        <v>1205</v>
      </c>
      <c r="B80" s="103" t="s">
        <v>1610</v>
      </c>
      <c r="C80" s="799" t="s">
        <v>2913</v>
      </c>
      <c r="D80" s="65">
        <v>275.44</v>
      </c>
      <c r="E80" s="126">
        <v>6332</v>
      </c>
      <c r="F80" s="808">
        <v>40970</v>
      </c>
      <c r="G80" s="813" t="s">
        <v>1770</v>
      </c>
      <c r="H80" s="104" t="s">
        <v>769</v>
      </c>
      <c r="I80" s="16"/>
      <c r="J80" s="104" t="s">
        <v>769</v>
      </c>
      <c r="K80" s="16"/>
      <c r="L80" s="16"/>
      <c r="M80" s="104" t="s">
        <v>769</v>
      </c>
      <c r="N80" s="104"/>
      <c r="O80" s="16"/>
      <c r="P80" s="18"/>
    </row>
    <row r="81" spans="1:16" s="53" customFormat="1" ht="54" customHeight="1" x14ac:dyDescent="0.2">
      <c r="A81" s="798"/>
      <c r="B81" s="103" t="s">
        <v>442</v>
      </c>
      <c r="C81" s="799"/>
      <c r="D81" s="65">
        <v>195</v>
      </c>
      <c r="E81" s="126">
        <v>6333</v>
      </c>
      <c r="F81" s="808"/>
      <c r="G81" s="813"/>
      <c r="H81" s="104" t="s">
        <v>769</v>
      </c>
      <c r="I81" s="16"/>
      <c r="J81" s="104" t="s">
        <v>769</v>
      </c>
      <c r="K81" s="16"/>
      <c r="L81" s="16"/>
      <c r="M81" s="104" t="s">
        <v>769</v>
      </c>
      <c r="N81" s="104"/>
      <c r="O81" s="16"/>
      <c r="P81" s="18"/>
    </row>
    <row r="82" spans="1:16" s="53" customFormat="1" ht="64.5" customHeight="1" x14ac:dyDescent="0.2">
      <c r="A82" s="105" t="s">
        <v>1206</v>
      </c>
      <c r="B82" s="103" t="s">
        <v>1639</v>
      </c>
      <c r="C82" s="103" t="s">
        <v>2914</v>
      </c>
      <c r="D82" s="65">
        <v>33060</v>
      </c>
      <c r="E82" s="125" t="s">
        <v>35</v>
      </c>
      <c r="F82" s="106">
        <v>41009</v>
      </c>
      <c r="G82" s="103" t="s">
        <v>1771</v>
      </c>
      <c r="H82" s="104" t="s">
        <v>769</v>
      </c>
      <c r="I82" s="16"/>
      <c r="J82" s="104" t="s">
        <v>769</v>
      </c>
      <c r="K82" s="16"/>
      <c r="L82" s="16"/>
      <c r="M82" s="104" t="s">
        <v>769</v>
      </c>
      <c r="N82" s="104"/>
      <c r="O82" s="16"/>
      <c r="P82" s="18"/>
    </row>
    <row r="83" spans="1:16" s="53" customFormat="1" ht="34.5" customHeight="1" x14ac:dyDescent="0.2">
      <c r="A83" s="105" t="s">
        <v>1207</v>
      </c>
      <c r="B83" s="103" t="s">
        <v>89</v>
      </c>
      <c r="C83" s="103" t="s">
        <v>2915</v>
      </c>
      <c r="D83" s="65">
        <v>9998</v>
      </c>
      <c r="E83" s="126">
        <v>6386</v>
      </c>
      <c r="F83" s="106">
        <v>41026</v>
      </c>
      <c r="G83" s="103" t="s">
        <v>1772</v>
      </c>
      <c r="H83" s="104" t="s">
        <v>769</v>
      </c>
      <c r="I83" s="16"/>
      <c r="J83" s="104" t="s">
        <v>769</v>
      </c>
      <c r="K83" s="16"/>
      <c r="L83" s="16"/>
      <c r="M83" s="104" t="s">
        <v>769</v>
      </c>
      <c r="N83" s="104"/>
      <c r="O83" s="16"/>
      <c r="P83" s="18"/>
    </row>
    <row r="84" spans="1:16" s="53" customFormat="1" ht="34.5" customHeight="1" x14ac:dyDescent="0.2">
      <c r="A84" s="798" t="s">
        <v>1208</v>
      </c>
      <c r="B84" s="103" t="s">
        <v>1640</v>
      </c>
      <c r="C84" s="799" t="s">
        <v>2916</v>
      </c>
      <c r="D84" s="65">
        <v>2532</v>
      </c>
      <c r="E84" s="126">
        <v>6356</v>
      </c>
      <c r="F84" s="106">
        <v>40991</v>
      </c>
      <c r="G84" s="103" t="s">
        <v>1773</v>
      </c>
      <c r="H84" s="104" t="s">
        <v>769</v>
      </c>
      <c r="I84" s="16"/>
      <c r="J84" s="104" t="s">
        <v>769</v>
      </c>
      <c r="K84" s="16"/>
      <c r="L84" s="16"/>
      <c r="M84" s="104" t="s">
        <v>769</v>
      </c>
      <c r="N84" s="104"/>
      <c r="O84" s="16"/>
      <c r="P84" s="18"/>
    </row>
    <row r="85" spans="1:16" s="53" customFormat="1" ht="34.5" customHeight="1" x14ac:dyDescent="0.2">
      <c r="A85" s="798"/>
      <c r="B85" s="103" t="s">
        <v>1640</v>
      </c>
      <c r="C85" s="799"/>
      <c r="D85" s="65">
        <v>2500</v>
      </c>
      <c r="E85" s="126">
        <v>6382</v>
      </c>
      <c r="F85" s="106">
        <v>41019</v>
      </c>
      <c r="G85" s="103" t="s">
        <v>1774</v>
      </c>
      <c r="H85" s="104" t="s">
        <v>769</v>
      </c>
      <c r="I85" s="16"/>
      <c r="J85" s="104" t="s">
        <v>769</v>
      </c>
      <c r="K85" s="16"/>
      <c r="L85" s="16"/>
      <c r="M85" s="104" t="s">
        <v>769</v>
      </c>
      <c r="N85" s="104"/>
      <c r="O85" s="16"/>
      <c r="P85" s="18"/>
    </row>
    <row r="86" spans="1:16" s="53" customFormat="1" ht="34.5" customHeight="1" x14ac:dyDescent="0.2">
      <c r="A86" s="105" t="s">
        <v>1209</v>
      </c>
      <c r="B86" s="103" t="s">
        <v>1610</v>
      </c>
      <c r="C86" s="103" t="s">
        <v>2917</v>
      </c>
      <c r="D86" s="65">
        <v>216.96</v>
      </c>
      <c r="E86" s="126">
        <v>6337</v>
      </c>
      <c r="F86" s="106">
        <v>40977</v>
      </c>
      <c r="G86" s="103" t="s">
        <v>1775</v>
      </c>
      <c r="H86" s="104" t="s">
        <v>769</v>
      </c>
      <c r="I86" s="16"/>
      <c r="J86" s="104" t="s">
        <v>769</v>
      </c>
      <c r="K86" s="16"/>
      <c r="L86" s="16"/>
      <c r="M86" s="104" t="s">
        <v>769</v>
      </c>
      <c r="N86" s="104"/>
      <c r="O86" s="16"/>
      <c r="P86" s="18"/>
    </row>
    <row r="87" spans="1:16" s="53" customFormat="1" ht="34.5" customHeight="1" x14ac:dyDescent="0.2">
      <c r="A87" s="105" t="s">
        <v>1210</v>
      </c>
      <c r="B87" s="103" t="s">
        <v>1641</v>
      </c>
      <c r="C87" s="103" t="s">
        <v>2918</v>
      </c>
      <c r="D87" s="65">
        <v>9072</v>
      </c>
      <c r="E87" s="126">
        <v>6390</v>
      </c>
      <c r="F87" s="106">
        <v>41038</v>
      </c>
      <c r="G87" s="103" t="s">
        <v>1776</v>
      </c>
      <c r="H87" s="104" t="s">
        <v>769</v>
      </c>
      <c r="I87" s="16"/>
      <c r="J87" s="104" t="s">
        <v>769</v>
      </c>
      <c r="K87" s="16"/>
      <c r="L87" s="16"/>
      <c r="M87" s="104" t="s">
        <v>769</v>
      </c>
      <c r="N87" s="104"/>
      <c r="O87" s="16"/>
      <c r="P87" s="18"/>
    </row>
    <row r="88" spans="1:16" s="53" customFormat="1" ht="34.5" customHeight="1" x14ac:dyDescent="0.2">
      <c r="A88" s="105" t="s">
        <v>1211</v>
      </c>
      <c r="B88" s="103" t="s">
        <v>1642</v>
      </c>
      <c r="C88" s="103" t="s">
        <v>2919</v>
      </c>
      <c r="D88" s="65">
        <v>1900</v>
      </c>
      <c r="E88" s="126">
        <v>6338</v>
      </c>
      <c r="F88" s="106">
        <v>40988</v>
      </c>
      <c r="G88" s="103" t="s">
        <v>1777</v>
      </c>
      <c r="H88" s="104" t="s">
        <v>769</v>
      </c>
      <c r="I88" s="16"/>
      <c r="J88" s="104" t="s">
        <v>769</v>
      </c>
      <c r="K88" s="16"/>
      <c r="L88" s="16"/>
      <c r="M88" s="104" t="s">
        <v>769</v>
      </c>
      <c r="N88" s="104"/>
      <c r="O88" s="16"/>
      <c r="P88" s="18"/>
    </row>
    <row r="89" spans="1:16" s="53" customFormat="1" ht="63" customHeight="1" x14ac:dyDescent="0.2">
      <c r="A89" s="105" t="s">
        <v>1212</v>
      </c>
      <c r="B89" s="103" t="s">
        <v>2508</v>
      </c>
      <c r="C89" s="103" t="s">
        <v>2920</v>
      </c>
      <c r="D89" s="65">
        <v>16797.45</v>
      </c>
      <c r="E89" s="125" t="s">
        <v>36</v>
      </c>
      <c r="F89" s="106">
        <v>41044</v>
      </c>
      <c r="G89" s="103" t="s">
        <v>1778</v>
      </c>
      <c r="H89" s="104"/>
      <c r="I89" s="104" t="s">
        <v>769</v>
      </c>
      <c r="J89" s="104"/>
      <c r="K89" s="104" t="s">
        <v>769</v>
      </c>
      <c r="L89" s="16"/>
      <c r="M89" s="104"/>
      <c r="N89" s="104"/>
      <c r="O89" s="104" t="s">
        <v>769</v>
      </c>
      <c r="P89" s="146" t="s">
        <v>2511</v>
      </c>
    </row>
    <row r="90" spans="1:16" s="53" customFormat="1" ht="54.75" customHeight="1" x14ac:dyDescent="0.2">
      <c r="A90" s="105" t="s">
        <v>1213</v>
      </c>
      <c r="B90" s="103" t="s">
        <v>1616</v>
      </c>
      <c r="C90" s="103" t="s">
        <v>2921</v>
      </c>
      <c r="D90" s="65">
        <v>18700</v>
      </c>
      <c r="E90" s="125" t="s">
        <v>37</v>
      </c>
      <c r="F90" s="106">
        <v>41043</v>
      </c>
      <c r="G90" s="103" t="s">
        <v>1779</v>
      </c>
      <c r="H90" s="104" t="s">
        <v>769</v>
      </c>
      <c r="I90" s="16"/>
      <c r="J90" s="104" t="s">
        <v>769</v>
      </c>
      <c r="K90" s="16"/>
      <c r="L90" s="16"/>
      <c r="M90" s="104" t="s">
        <v>769</v>
      </c>
      <c r="N90" s="104"/>
      <c r="O90" s="16"/>
      <c r="P90" s="18"/>
    </row>
    <row r="91" spans="1:16" s="53" customFormat="1" ht="29.25" customHeight="1" x14ac:dyDescent="0.2">
      <c r="A91" s="798" t="s">
        <v>1214</v>
      </c>
      <c r="B91" s="103" t="s">
        <v>97</v>
      </c>
      <c r="C91" s="799" t="s">
        <v>2922</v>
      </c>
      <c r="D91" s="65">
        <v>9133.34</v>
      </c>
      <c r="E91" s="126">
        <v>6377</v>
      </c>
      <c r="F91" s="808">
        <v>41017</v>
      </c>
      <c r="G91" s="813" t="s">
        <v>1780</v>
      </c>
      <c r="H91" s="104" t="s">
        <v>769</v>
      </c>
      <c r="I91" s="16"/>
      <c r="J91" s="104" t="s">
        <v>769</v>
      </c>
      <c r="K91" s="16"/>
      <c r="L91" s="16"/>
      <c r="M91" s="104" t="s">
        <v>769</v>
      </c>
      <c r="N91" s="104"/>
      <c r="O91" s="16"/>
      <c r="P91" s="18"/>
    </row>
    <row r="92" spans="1:16" s="53" customFormat="1" ht="29.25" customHeight="1" x14ac:dyDescent="0.2">
      <c r="A92" s="798"/>
      <c r="B92" s="103" t="s">
        <v>1643</v>
      </c>
      <c r="C92" s="799"/>
      <c r="D92" s="65">
        <v>2916</v>
      </c>
      <c r="E92" s="126">
        <v>6378</v>
      </c>
      <c r="F92" s="808"/>
      <c r="G92" s="813"/>
      <c r="H92" s="104" t="s">
        <v>769</v>
      </c>
      <c r="I92" s="16"/>
      <c r="J92" s="104" t="s">
        <v>769</v>
      </c>
      <c r="K92" s="16"/>
      <c r="L92" s="16"/>
      <c r="M92" s="104" t="s">
        <v>769</v>
      </c>
      <c r="N92" s="104"/>
      <c r="O92" s="16"/>
      <c r="P92" s="18"/>
    </row>
    <row r="93" spans="1:16" s="53" customFormat="1" ht="29.25" customHeight="1" x14ac:dyDescent="0.2">
      <c r="A93" s="798"/>
      <c r="B93" s="103" t="s">
        <v>1644</v>
      </c>
      <c r="C93" s="799"/>
      <c r="D93" s="65">
        <v>8104</v>
      </c>
      <c r="E93" s="126">
        <v>6379</v>
      </c>
      <c r="F93" s="808"/>
      <c r="G93" s="813"/>
      <c r="H93" s="104" t="s">
        <v>769</v>
      </c>
      <c r="I93" s="16"/>
      <c r="J93" s="104" t="s">
        <v>769</v>
      </c>
      <c r="K93" s="16"/>
      <c r="L93" s="16"/>
      <c r="M93" s="104" t="s">
        <v>769</v>
      </c>
      <c r="N93" s="104"/>
      <c r="O93" s="16"/>
      <c r="P93" s="18"/>
    </row>
    <row r="94" spans="1:16" s="53" customFormat="1" ht="29.25" customHeight="1" x14ac:dyDescent="0.2">
      <c r="A94" s="798"/>
      <c r="B94" s="103" t="s">
        <v>1645</v>
      </c>
      <c r="C94" s="799"/>
      <c r="D94" s="65">
        <v>6743.44</v>
      </c>
      <c r="E94" s="126">
        <v>6380</v>
      </c>
      <c r="F94" s="808"/>
      <c r="G94" s="813"/>
      <c r="H94" s="104" t="s">
        <v>769</v>
      </c>
      <c r="I94" s="16"/>
      <c r="J94" s="104" t="s">
        <v>769</v>
      </c>
      <c r="K94" s="16"/>
      <c r="L94" s="16"/>
      <c r="M94" s="104" t="s">
        <v>769</v>
      </c>
      <c r="N94" s="104"/>
      <c r="O94" s="16"/>
      <c r="P94" s="18"/>
    </row>
    <row r="95" spans="1:16" s="53" customFormat="1" ht="44.25" customHeight="1" x14ac:dyDescent="0.2">
      <c r="A95" s="105" t="s">
        <v>1215</v>
      </c>
      <c r="B95" s="103" t="s">
        <v>1646</v>
      </c>
      <c r="C95" s="103" t="s">
        <v>2923</v>
      </c>
      <c r="D95" s="65">
        <v>10200</v>
      </c>
      <c r="E95" s="125" t="s">
        <v>38</v>
      </c>
      <c r="F95" s="106">
        <v>41016</v>
      </c>
      <c r="G95" s="103" t="s">
        <v>1781</v>
      </c>
      <c r="H95" s="104" t="s">
        <v>769</v>
      </c>
      <c r="I95" s="16"/>
      <c r="J95" s="104" t="s">
        <v>769</v>
      </c>
      <c r="K95" s="16"/>
      <c r="L95" s="16"/>
      <c r="M95" s="104" t="s">
        <v>769</v>
      </c>
      <c r="N95" s="104"/>
      <c r="O95" s="16"/>
      <c r="P95" s="18"/>
    </row>
    <row r="96" spans="1:16" s="53" customFormat="1" ht="54" customHeight="1" x14ac:dyDescent="0.2">
      <c r="A96" s="798" t="s">
        <v>1216</v>
      </c>
      <c r="B96" s="103" t="s">
        <v>303</v>
      </c>
      <c r="C96" s="799" t="s">
        <v>2924</v>
      </c>
      <c r="D96" s="65">
        <v>10000</v>
      </c>
      <c r="E96" s="126">
        <v>6392</v>
      </c>
      <c r="F96" s="106">
        <v>41040</v>
      </c>
      <c r="G96" s="799" t="s">
        <v>1782</v>
      </c>
      <c r="H96" s="104" t="s">
        <v>769</v>
      </c>
      <c r="I96" s="16"/>
      <c r="J96" s="104" t="s">
        <v>769</v>
      </c>
      <c r="K96" s="16"/>
      <c r="L96" s="16"/>
      <c r="M96" s="104" t="s">
        <v>769</v>
      </c>
      <c r="N96" s="104"/>
      <c r="O96" s="16"/>
      <c r="P96" s="18"/>
    </row>
    <row r="97" spans="1:16" s="53" customFormat="1" ht="54" customHeight="1" x14ac:dyDescent="0.2">
      <c r="A97" s="798"/>
      <c r="B97" s="103" t="s">
        <v>1647</v>
      </c>
      <c r="C97" s="799"/>
      <c r="D97" s="65">
        <v>17100</v>
      </c>
      <c r="E97" s="126">
        <v>6394</v>
      </c>
      <c r="F97" s="106">
        <v>41045</v>
      </c>
      <c r="G97" s="799"/>
      <c r="H97" s="104" t="s">
        <v>769</v>
      </c>
      <c r="I97" s="16"/>
      <c r="J97" s="104" t="s">
        <v>769</v>
      </c>
      <c r="K97" s="16"/>
      <c r="L97" s="16"/>
      <c r="M97" s="104" t="s">
        <v>769</v>
      </c>
      <c r="N97" s="104"/>
      <c r="O97" s="16"/>
      <c r="P97" s="18"/>
    </row>
    <row r="98" spans="1:16" s="53" customFormat="1" ht="28.5" customHeight="1" x14ac:dyDescent="0.2">
      <c r="A98" s="798" t="s">
        <v>1217</v>
      </c>
      <c r="B98" s="103" t="s">
        <v>1648</v>
      </c>
      <c r="C98" s="799" t="s">
        <v>2925</v>
      </c>
      <c r="D98" s="65">
        <v>1360</v>
      </c>
      <c r="E98" s="126">
        <v>6407</v>
      </c>
      <c r="F98" s="808">
        <v>41059</v>
      </c>
      <c r="G98" s="813" t="s">
        <v>1783</v>
      </c>
      <c r="H98" s="104" t="s">
        <v>769</v>
      </c>
      <c r="I98" s="16"/>
      <c r="J98" s="104" t="s">
        <v>769</v>
      </c>
      <c r="K98" s="16"/>
      <c r="L98" s="16"/>
      <c r="M98" s="104" t="s">
        <v>769</v>
      </c>
      <c r="N98" s="104"/>
      <c r="O98" s="16"/>
      <c r="P98" s="18"/>
    </row>
    <row r="99" spans="1:16" s="53" customFormat="1" ht="28.5" customHeight="1" x14ac:dyDescent="0.2">
      <c r="A99" s="798"/>
      <c r="B99" s="103" t="s">
        <v>1649</v>
      </c>
      <c r="C99" s="799"/>
      <c r="D99" s="65">
        <v>678</v>
      </c>
      <c r="E99" s="126">
        <v>6408</v>
      </c>
      <c r="F99" s="808"/>
      <c r="G99" s="813"/>
      <c r="H99" s="104" t="s">
        <v>769</v>
      </c>
      <c r="I99" s="16"/>
      <c r="J99" s="104" t="s">
        <v>769</v>
      </c>
      <c r="K99" s="16"/>
      <c r="L99" s="16"/>
      <c r="M99" s="104" t="s">
        <v>769</v>
      </c>
      <c r="N99" s="104"/>
      <c r="O99" s="16"/>
      <c r="P99" s="18"/>
    </row>
    <row r="100" spans="1:16" s="53" customFormat="1" ht="28.5" customHeight="1" x14ac:dyDescent="0.2">
      <c r="A100" s="798"/>
      <c r="B100" s="103" t="s">
        <v>1650</v>
      </c>
      <c r="C100" s="799"/>
      <c r="D100" s="65">
        <v>800</v>
      </c>
      <c r="E100" s="126">
        <v>6409</v>
      </c>
      <c r="F100" s="808"/>
      <c r="G100" s="813"/>
      <c r="H100" s="104" t="s">
        <v>769</v>
      </c>
      <c r="I100" s="16"/>
      <c r="J100" s="104" t="s">
        <v>769</v>
      </c>
      <c r="K100" s="16"/>
      <c r="L100" s="16"/>
      <c r="M100" s="104" t="s">
        <v>769</v>
      </c>
      <c r="N100" s="104"/>
      <c r="O100" s="16"/>
      <c r="P100" s="18"/>
    </row>
    <row r="101" spans="1:16" s="53" customFormat="1" ht="28.5" customHeight="1" x14ac:dyDescent="0.2">
      <c r="A101" s="798"/>
      <c r="B101" s="103" t="s">
        <v>1651</v>
      </c>
      <c r="C101" s="799"/>
      <c r="D101" s="65">
        <v>1100</v>
      </c>
      <c r="E101" s="126">
        <v>6410</v>
      </c>
      <c r="F101" s="808"/>
      <c r="G101" s="813"/>
      <c r="H101" s="104" t="s">
        <v>769</v>
      </c>
      <c r="I101" s="16"/>
      <c r="J101" s="104" t="s">
        <v>769</v>
      </c>
      <c r="K101" s="16"/>
      <c r="L101" s="16"/>
      <c r="M101" s="104" t="s">
        <v>769</v>
      </c>
      <c r="N101" s="104"/>
      <c r="O101" s="16"/>
      <c r="P101" s="18"/>
    </row>
    <row r="102" spans="1:16" s="53" customFormat="1" ht="28.5" customHeight="1" x14ac:dyDescent="0.2">
      <c r="A102" s="798"/>
      <c r="B102" s="103" t="s">
        <v>1652</v>
      </c>
      <c r="C102" s="799"/>
      <c r="D102" s="65">
        <v>375</v>
      </c>
      <c r="E102" s="126">
        <v>6411</v>
      </c>
      <c r="F102" s="808"/>
      <c r="G102" s="813"/>
      <c r="H102" s="104" t="s">
        <v>769</v>
      </c>
      <c r="I102" s="16"/>
      <c r="J102" s="104" t="s">
        <v>769</v>
      </c>
      <c r="K102" s="16"/>
      <c r="L102" s="16"/>
      <c r="M102" s="104" t="s">
        <v>769</v>
      </c>
      <c r="N102" s="104"/>
      <c r="O102" s="16"/>
      <c r="P102" s="18"/>
    </row>
    <row r="103" spans="1:16" s="53" customFormat="1" ht="28.5" customHeight="1" x14ac:dyDescent="0.2">
      <c r="A103" s="798"/>
      <c r="B103" s="103" t="s">
        <v>1653</v>
      </c>
      <c r="C103" s="799"/>
      <c r="D103" s="65">
        <v>250</v>
      </c>
      <c r="E103" s="126">
        <v>6412</v>
      </c>
      <c r="F103" s="808"/>
      <c r="G103" s="813"/>
      <c r="H103" s="104" t="s">
        <v>769</v>
      </c>
      <c r="I103" s="16"/>
      <c r="J103" s="104" t="s">
        <v>769</v>
      </c>
      <c r="K103" s="16"/>
      <c r="L103" s="16"/>
      <c r="M103" s="104" t="s">
        <v>769</v>
      </c>
      <c r="N103" s="104"/>
      <c r="O103" s="16"/>
      <c r="P103" s="18"/>
    </row>
    <row r="104" spans="1:16" s="53" customFormat="1" ht="28.5" customHeight="1" x14ac:dyDescent="0.2">
      <c r="A104" s="798"/>
      <c r="B104" s="103" t="s">
        <v>1654</v>
      </c>
      <c r="C104" s="799"/>
      <c r="D104" s="65">
        <v>630</v>
      </c>
      <c r="E104" s="126">
        <v>6413</v>
      </c>
      <c r="F104" s="808"/>
      <c r="G104" s="813"/>
      <c r="H104" s="104" t="s">
        <v>769</v>
      </c>
      <c r="I104" s="16"/>
      <c r="J104" s="104" t="s">
        <v>769</v>
      </c>
      <c r="K104" s="16"/>
      <c r="L104" s="16"/>
      <c r="M104" s="104" t="s">
        <v>769</v>
      </c>
      <c r="N104" s="104"/>
      <c r="O104" s="16"/>
      <c r="P104" s="18"/>
    </row>
    <row r="105" spans="1:16" s="53" customFormat="1" ht="28.5" customHeight="1" x14ac:dyDescent="0.2">
      <c r="A105" s="798"/>
      <c r="B105" s="103" t="s">
        <v>1655</v>
      </c>
      <c r="C105" s="799"/>
      <c r="D105" s="65">
        <v>250</v>
      </c>
      <c r="E105" s="126">
        <v>6414</v>
      </c>
      <c r="F105" s="808"/>
      <c r="G105" s="813"/>
      <c r="H105" s="104" t="s">
        <v>769</v>
      </c>
      <c r="I105" s="16"/>
      <c r="J105" s="104" t="s">
        <v>769</v>
      </c>
      <c r="K105" s="16"/>
      <c r="L105" s="16"/>
      <c r="M105" s="104" t="s">
        <v>769</v>
      </c>
      <c r="N105" s="104"/>
      <c r="O105" s="16"/>
      <c r="P105" s="18"/>
    </row>
    <row r="106" spans="1:16" s="53" customFormat="1" ht="28.5" customHeight="1" x14ac:dyDescent="0.2">
      <c r="A106" s="798"/>
      <c r="B106" s="103" t="s">
        <v>1656</v>
      </c>
      <c r="C106" s="799"/>
      <c r="D106" s="65">
        <v>450</v>
      </c>
      <c r="E106" s="126">
        <v>6415</v>
      </c>
      <c r="F106" s="808"/>
      <c r="G106" s="813"/>
      <c r="H106" s="104" t="s">
        <v>769</v>
      </c>
      <c r="I106" s="16"/>
      <c r="J106" s="104" t="s">
        <v>769</v>
      </c>
      <c r="K106" s="16"/>
      <c r="L106" s="16"/>
      <c r="M106" s="104" t="s">
        <v>769</v>
      </c>
      <c r="N106" s="104"/>
      <c r="O106" s="16"/>
      <c r="P106" s="18"/>
    </row>
    <row r="107" spans="1:16" s="53" customFormat="1" ht="28.5" customHeight="1" x14ac:dyDescent="0.2">
      <c r="A107" s="798"/>
      <c r="B107" s="103" t="s">
        <v>1657</v>
      </c>
      <c r="C107" s="799"/>
      <c r="D107" s="65">
        <v>250</v>
      </c>
      <c r="E107" s="126">
        <v>6416</v>
      </c>
      <c r="F107" s="808"/>
      <c r="G107" s="813"/>
      <c r="H107" s="104" t="s">
        <v>769</v>
      </c>
      <c r="I107" s="16"/>
      <c r="J107" s="104" t="s">
        <v>769</v>
      </c>
      <c r="K107" s="16"/>
      <c r="L107" s="16"/>
      <c r="M107" s="104" t="s">
        <v>769</v>
      </c>
      <c r="N107" s="104"/>
      <c r="O107" s="16"/>
      <c r="P107" s="18"/>
    </row>
    <row r="108" spans="1:16" s="53" customFormat="1" ht="28.5" customHeight="1" x14ac:dyDescent="0.2">
      <c r="A108" s="798"/>
      <c r="B108" s="103" t="s">
        <v>1658</v>
      </c>
      <c r="C108" s="799"/>
      <c r="D108" s="65">
        <v>400</v>
      </c>
      <c r="E108" s="126">
        <v>6417</v>
      </c>
      <c r="F108" s="808"/>
      <c r="G108" s="813"/>
      <c r="H108" s="104" t="s">
        <v>769</v>
      </c>
      <c r="I108" s="16"/>
      <c r="J108" s="104" t="s">
        <v>769</v>
      </c>
      <c r="K108" s="16"/>
      <c r="L108" s="16"/>
      <c r="M108" s="104" t="s">
        <v>769</v>
      </c>
      <c r="N108" s="104"/>
      <c r="O108" s="16"/>
      <c r="P108" s="18"/>
    </row>
    <row r="109" spans="1:16" s="53" customFormat="1" ht="28.5" customHeight="1" x14ac:dyDescent="0.2">
      <c r="A109" s="798"/>
      <c r="B109" s="103" t="s">
        <v>1659</v>
      </c>
      <c r="C109" s="799"/>
      <c r="D109" s="65">
        <v>880</v>
      </c>
      <c r="E109" s="126">
        <v>6418</v>
      </c>
      <c r="F109" s="808"/>
      <c r="G109" s="813"/>
      <c r="H109" s="104" t="s">
        <v>769</v>
      </c>
      <c r="I109" s="16"/>
      <c r="J109" s="104" t="s">
        <v>769</v>
      </c>
      <c r="K109" s="16"/>
      <c r="L109" s="16"/>
      <c r="M109" s="104" t="s">
        <v>769</v>
      </c>
      <c r="N109" s="104"/>
      <c r="O109" s="16"/>
      <c r="P109" s="18"/>
    </row>
    <row r="110" spans="1:16" s="53" customFormat="1" ht="28.5" customHeight="1" x14ac:dyDescent="0.2">
      <c r="A110" s="798"/>
      <c r="B110" s="103" t="s">
        <v>1660</v>
      </c>
      <c r="C110" s="799"/>
      <c r="D110" s="65">
        <v>300</v>
      </c>
      <c r="E110" s="126">
        <v>6419</v>
      </c>
      <c r="F110" s="808"/>
      <c r="G110" s="813"/>
      <c r="H110" s="104" t="s">
        <v>769</v>
      </c>
      <c r="I110" s="16"/>
      <c r="J110" s="104" t="s">
        <v>769</v>
      </c>
      <c r="K110" s="16"/>
      <c r="L110" s="16"/>
      <c r="M110" s="104" t="s">
        <v>769</v>
      </c>
      <c r="N110" s="104"/>
      <c r="O110" s="16"/>
      <c r="P110" s="18"/>
    </row>
    <row r="111" spans="1:16" s="53" customFormat="1" ht="28.5" customHeight="1" x14ac:dyDescent="0.2">
      <c r="A111" s="798"/>
      <c r="B111" s="103" t="s">
        <v>518</v>
      </c>
      <c r="C111" s="799"/>
      <c r="D111" s="65">
        <v>5000</v>
      </c>
      <c r="E111" s="126">
        <v>6420</v>
      </c>
      <c r="F111" s="808"/>
      <c r="G111" s="813"/>
      <c r="H111" s="104" t="s">
        <v>769</v>
      </c>
      <c r="I111" s="16"/>
      <c r="J111" s="104" t="s">
        <v>769</v>
      </c>
      <c r="K111" s="16"/>
      <c r="L111" s="16"/>
      <c r="M111" s="104" t="s">
        <v>769</v>
      </c>
      <c r="N111" s="104"/>
      <c r="O111" s="16"/>
      <c r="P111" s="18"/>
    </row>
    <row r="112" spans="1:16" s="53" customFormat="1" ht="28.5" customHeight="1" x14ac:dyDescent="0.2">
      <c r="A112" s="798"/>
      <c r="B112" s="103" t="s">
        <v>1661</v>
      </c>
      <c r="C112" s="799"/>
      <c r="D112" s="65">
        <v>5000</v>
      </c>
      <c r="E112" s="126">
        <v>6421</v>
      </c>
      <c r="F112" s="808"/>
      <c r="G112" s="813"/>
      <c r="H112" s="104" t="s">
        <v>769</v>
      </c>
      <c r="I112" s="16"/>
      <c r="J112" s="104" t="s">
        <v>769</v>
      </c>
      <c r="K112" s="16"/>
      <c r="L112" s="16"/>
      <c r="M112" s="104" t="s">
        <v>769</v>
      </c>
      <c r="N112" s="104"/>
      <c r="O112" s="16"/>
      <c r="P112" s="18"/>
    </row>
    <row r="113" spans="1:16" s="53" customFormat="1" ht="28.5" customHeight="1" x14ac:dyDescent="0.2">
      <c r="A113" s="798"/>
      <c r="B113" s="103" t="s">
        <v>1662</v>
      </c>
      <c r="C113" s="799"/>
      <c r="D113" s="65">
        <v>3750</v>
      </c>
      <c r="E113" s="126">
        <v>6422</v>
      </c>
      <c r="F113" s="808"/>
      <c r="G113" s="813"/>
      <c r="H113" s="104" t="s">
        <v>769</v>
      </c>
      <c r="I113" s="16"/>
      <c r="J113" s="104" t="s">
        <v>769</v>
      </c>
      <c r="K113" s="16"/>
      <c r="L113" s="16"/>
      <c r="M113" s="104" t="s">
        <v>769</v>
      </c>
      <c r="N113" s="104"/>
      <c r="O113" s="16"/>
      <c r="P113" s="18"/>
    </row>
    <row r="114" spans="1:16" s="53" customFormat="1" ht="28.5" customHeight="1" x14ac:dyDescent="0.2">
      <c r="A114" s="798"/>
      <c r="B114" s="103" t="s">
        <v>1663</v>
      </c>
      <c r="C114" s="799"/>
      <c r="D114" s="65">
        <v>3750</v>
      </c>
      <c r="E114" s="126">
        <v>6423</v>
      </c>
      <c r="F114" s="808"/>
      <c r="G114" s="813"/>
      <c r="H114" s="104" t="s">
        <v>769</v>
      </c>
      <c r="I114" s="16"/>
      <c r="J114" s="104" t="s">
        <v>769</v>
      </c>
      <c r="K114" s="16"/>
      <c r="L114" s="16"/>
      <c r="M114" s="104" t="s">
        <v>769</v>
      </c>
      <c r="N114" s="104"/>
      <c r="O114" s="16"/>
      <c r="P114" s="18"/>
    </row>
    <row r="115" spans="1:16" s="53" customFormat="1" ht="28.5" customHeight="1" x14ac:dyDescent="0.2">
      <c r="A115" s="798"/>
      <c r="B115" s="103" t="s">
        <v>1664</v>
      </c>
      <c r="C115" s="799"/>
      <c r="D115" s="65">
        <v>255</v>
      </c>
      <c r="E115" s="126">
        <v>6424</v>
      </c>
      <c r="F115" s="808"/>
      <c r="G115" s="813"/>
      <c r="H115" s="104" t="s">
        <v>769</v>
      </c>
      <c r="I115" s="16"/>
      <c r="J115" s="104" t="s">
        <v>769</v>
      </c>
      <c r="K115" s="16"/>
      <c r="L115" s="16"/>
      <c r="M115" s="104" t="s">
        <v>769</v>
      </c>
      <c r="N115" s="104"/>
      <c r="O115" s="16"/>
      <c r="P115" s="18"/>
    </row>
    <row r="116" spans="1:16" s="53" customFormat="1" ht="28.5" customHeight="1" x14ac:dyDescent="0.2">
      <c r="A116" s="798"/>
      <c r="B116" s="103" t="s">
        <v>1665</v>
      </c>
      <c r="C116" s="799"/>
      <c r="D116" s="65">
        <v>200</v>
      </c>
      <c r="E116" s="126">
        <v>6425</v>
      </c>
      <c r="F116" s="808"/>
      <c r="G116" s="813"/>
      <c r="H116" s="104" t="s">
        <v>769</v>
      </c>
      <c r="I116" s="16"/>
      <c r="J116" s="104" t="s">
        <v>769</v>
      </c>
      <c r="K116" s="16"/>
      <c r="L116" s="16"/>
      <c r="M116" s="104" t="s">
        <v>769</v>
      </c>
      <c r="N116" s="104"/>
      <c r="O116" s="16"/>
      <c r="P116" s="18"/>
    </row>
    <row r="117" spans="1:16" s="53" customFormat="1" ht="28.5" customHeight="1" x14ac:dyDescent="0.2">
      <c r="A117" s="798"/>
      <c r="B117" s="103" t="s">
        <v>1666</v>
      </c>
      <c r="C117" s="799"/>
      <c r="D117" s="65">
        <v>200</v>
      </c>
      <c r="E117" s="126">
        <v>6426</v>
      </c>
      <c r="F117" s="808"/>
      <c r="G117" s="813"/>
      <c r="H117" s="104" t="s">
        <v>769</v>
      </c>
      <c r="I117" s="16"/>
      <c r="J117" s="104" t="s">
        <v>769</v>
      </c>
      <c r="K117" s="16"/>
      <c r="L117" s="16"/>
      <c r="M117" s="104" t="s">
        <v>769</v>
      </c>
      <c r="N117" s="104"/>
      <c r="O117" s="16"/>
      <c r="P117" s="18"/>
    </row>
    <row r="118" spans="1:16" s="53" customFormat="1" ht="28.5" customHeight="1" x14ac:dyDescent="0.2">
      <c r="A118" s="798"/>
      <c r="B118" s="103" t="s">
        <v>741</v>
      </c>
      <c r="C118" s="799"/>
      <c r="D118" s="65">
        <v>1250</v>
      </c>
      <c r="E118" s="126">
        <v>6427</v>
      </c>
      <c r="F118" s="808"/>
      <c r="G118" s="813"/>
      <c r="H118" s="104" t="s">
        <v>769</v>
      </c>
      <c r="I118" s="16"/>
      <c r="J118" s="104" t="s">
        <v>769</v>
      </c>
      <c r="K118" s="16"/>
      <c r="L118" s="16"/>
      <c r="M118" s="104" t="s">
        <v>769</v>
      </c>
      <c r="N118" s="104"/>
      <c r="O118" s="16"/>
      <c r="P118" s="18"/>
    </row>
    <row r="119" spans="1:16" s="53" customFormat="1" ht="28.5" customHeight="1" x14ac:dyDescent="0.2">
      <c r="A119" s="798"/>
      <c r="B119" s="103" t="s">
        <v>1667</v>
      </c>
      <c r="C119" s="799"/>
      <c r="D119" s="65">
        <v>1250</v>
      </c>
      <c r="E119" s="126">
        <v>6428</v>
      </c>
      <c r="F119" s="808"/>
      <c r="G119" s="813"/>
      <c r="H119" s="104" t="s">
        <v>769</v>
      </c>
      <c r="I119" s="16"/>
      <c r="J119" s="104" t="s">
        <v>769</v>
      </c>
      <c r="K119" s="16"/>
      <c r="L119" s="16"/>
      <c r="M119" s="104" t="s">
        <v>769</v>
      </c>
      <c r="N119" s="104"/>
      <c r="O119" s="16"/>
      <c r="P119" s="18"/>
    </row>
    <row r="120" spans="1:16" s="53" customFormat="1" ht="28.5" customHeight="1" x14ac:dyDescent="0.2">
      <c r="A120" s="798"/>
      <c r="B120" s="103" t="s">
        <v>1668</v>
      </c>
      <c r="C120" s="799"/>
      <c r="D120" s="65">
        <v>4000</v>
      </c>
      <c r="E120" s="126">
        <v>6429</v>
      </c>
      <c r="F120" s="808"/>
      <c r="G120" s="813"/>
      <c r="H120" s="104" t="s">
        <v>769</v>
      </c>
      <c r="I120" s="16"/>
      <c r="J120" s="104" t="s">
        <v>769</v>
      </c>
      <c r="K120" s="16"/>
      <c r="L120" s="16"/>
      <c r="M120" s="104" t="s">
        <v>769</v>
      </c>
      <c r="N120" s="104"/>
      <c r="O120" s="16"/>
      <c r="P120" s="18"/>
    </row>
    <row r="121" spans="1:16" s="53" customFormat="1" ht="28.5" customHeight="1" x14ac:dyDescent="0.2">
      <c r="A121" s="798"/>
      <c r="B121" s="103" t="s">
        <v>752</v>
      </c>
      <c r="C121" s="799"/>
      <c r="D121" s="65">
        <v>1250</v>
      </c>
      <c r="E121" s="126">
        <v>6430</v>
      </c>
      <c r="F121" s="808"/>
      <c r="G121" s="813"/>
      <c r="H121" s="104" t="s">
        <v>769</v>
      </c>
      <c r="I121" s="16"/>
      <c r="J121" s="104" t="s">
        <v>769</v>
      </c>
      <c r="K121" s="16"/>
      <c r="L121" s="16"/>
      <c r="M121" s="104" t="s">
        <v>769</v>
      </c>
      <c r="N121" s="104"/>
      <c r="O121" s="16"/>
      <c r="P121" s="18"/>
    </row>
    <row r="122" spans="1:16" s="53" customFormat="1" ht="28.5" customHeight="1" x14ac:dyDescent="0.2">
      <c r="A122" s="798"/>
      <c r="B122" s="103" t="s">
        <v>742</v>
      </c>
      <c r="C122" s="799"/>
      <c r="D122" s="65">
        <v>1250</v>
      </c>
      <c r="E122" s="126">
        <v>6431</v>
      </c>
      <c r="F122" s="808"/>
      <c r="G122" s="813"/>
      <c r="H122" s="104" t="s">
        <v>769</v>
      </c>
      <c r="I122" s="16"/>
      <c r="J122" s="104" t="s">
        <v>769</v>
      </c>
      <c r="K122" s="16"/>
      <c r="L122" s="16"/>
      <c r="M122" s="104" t="s">
        <v>769</v>
      </c>
      <c r="N122" s="104"/>
      <c r="O122" s="16"/>
      <c r="P122" s="18"/>
    </row>
    <row r="123" spans="1:16" s="53" customFormat="1" ht="28.5" customHeight="1" x14ac:dyDescent="0.2">
      <c r="A123" s="798"/>
      <c r="B123" s="103" t="s">
        <v>1669</v>
      </c>
      <c r="C123" s="799"/>
      <c r="D123" s="65">
        <v>902</v>
      </c>
      <c r="E123" s="126">
        <v>6432</v>
      </c>
      <c r="F123" s="808"/>
      <c r="G123" s="813"/>
      <c r="H123" s="104" t="s">
        <v>769</v>
      </c>
      <c r="I123" s="16"/>
      <c r="J123" s="104" t="s">
        <v>769</v>
      </c>
      <c r="K123" s="16"/>
      <c r="L123" s="16"/>
      <c r="M123" s="104" t="s">
        <v>769</v>
      </c>
      <c r="N123" s="104"/>
      <c r="O123" s="16"/>
      <c r="P123" s="18"/>
    </row>
    <row r="124" spans="1:16" s="53" customFormat="1" ht="47.25" customHeight="1" x14ac:dyDescent="0.2">
      <c r="A124" s="105" t="s">
        <v>1218</v>
      </c>
      <c r="B124" s="103" t="s">
        <v>756</v>
      </c>
      <c r="C124" s="103" t="s">
        <v>2926</v>
      </c>
      <c r="D124" s="65">
        <v>1875</v>
      </c>
      <c r="E124" s="126">
        <v>6339</v>
      </c>
      <c r="F124" s="106">
        <v>40990</v>
      </c>
      <c r="G124" s="103" t="s">
        <v>1784</v>
      </c>
      <c r="H124" s="104" t="s">
        <v>769</v>
      </c>
      <c r="I124" s="16"/>
      <c r="J124" s="104" t="s">
        <v>769</v>
      </c>
      <c r="K124" s="16"/>
      <c r="L124" s="16"/>
      <c r="M124" s="104" t="s">
        <v>769</v>
      </c>
      <c r="N124" s="104"/>
      <c r="O124" s="16"/>
      <c r="P124" s="18"/>
    </row>
    <row r="125" spans="1:16" s="53" customFormat="1" ht="47.25" customHeight="1" x14ac:dyDescent="0.2">
      <c r="A125" s="798" t="s">
        <v>1219</v>
      </c>
      <c r="B125" s="103" t="s">
        <v>1670</v>
      </c>
      <c r="C125" s="799" t="s">
        <v>2927</v>
      </c>
      <c r="D125" s="65">
        <v>250</v>
      </c>
      <c r="E125" s="126">
        <v>6362</v>
      </c>
      <c r="F125" s="808">
        <v>40991</v>
      </c>
      <c r="G125" s="799" t="s">
        <v>1785</v>
      </c>
      <c r="H125" s="104" t="s">
        <v>769</v>
      </c>
      <c r="I125" s="16"/>
      <c r="J125" s="104" t="s">
        <v>769</v>
      </c>
      <c r="K125" s="16"/>
      <c r="L125" s="16"/>
      <c r="M125" s="104" t="s">
        <v>769</v>
      </c>
      <c r="N125" s="104"/>
      <c r="O125" s="16"/>
      <c r="P125" s="18"/>
    </row>
    <row r="126" spans="1:16" s="53" customFormat="1" ht="47.25" customHeight="1" x14ac:dyDescent="0.2">
      <c r="A126" s="798"/>
      <c r="B126" s="103" t="s">
        <v>1671</v>
      </c>
      <c r="C126" s="799"/>
      <c r="D126" s="65">
        <v>685</v>
      </c>
      <c r="E126" s="126">
        <v>6361</v>
      </c>
      <c r="F126" s="808"/>
      <c r="G126" s="799"/>
      <c r="H126" s="104" t="s">
        <v>769</v>
      </c>
      <c r="I126" s="16"/>
      <c r="J126" s="104" t="s">
        <v>769</v>
      </c>
      <c r="K126" s="16"/>
      <c r="L126" s="16"/>
      <c r="M126" s="104" t="s">
        <v>769</v>
      </c>
      <c r="N126" s="104"/>
      <c r="O126" s="16"/>
      <c r="P126" s="18"/>
    </row>
    <row r="127" spans="1:16" s="53" customFormat="1" ht="47.25" customHeight="1" x14ac:dyDescent="0.2">
      <c r="A127" s="798" t="s">
        <v>1220</v>
      </c>
      <c r="B127" s="103" t="s">
        <v>1672</v>
      </c>
      <c r="C127" s="799" t="s">
        <v>1921</v>
      </c>
      <c r="D127" s="65">
        <v>13673</v>
      </c>
      <c r="E127" s="126">
        <v>6372</v>
      </c>
      <c r="F127" s="821">
        <v>40991</v>
      </c>
      <c r="G127" s="799" t="s">
        <v>1786</v>
      </c>
      <c r="H127" s="104" t="s">
        <v>769</v>
      </c>
      <c r="I127" s="16"/>
      <c r="J127" s="104" t="s">
        <v>769</v>
      </c>
      <c r="K127" s="16"/>
      <c r="L127" s="16"/>
      <c r="M127" s="104" t="s">
        <v>769</v>
      </c>
      <c r="N127" s="104"/>
      <c r="O127" s="16"/>
      <c r="P127" s="18"/>
    </row>
    <row r="128" spans="1:16" s="53" customFormat="1" ht="47.25" customHeight="1" x14ac:dyDescent="0.2">
      <c r="A128" s="798"/>
      <c r="B128" s="103" t="s">
        <v>1673</v>
      </c>
      <c r="C128" s="799"/>
      <c r="D128" s="65">
        <v>6600</v>
      </c>
      <c r="E128" s="126">
        <v>6371</v>
      </c>
      <c r="F128" s="821"/>
      <c r="G128" s="799"/>
      <c r="H128" s="104" t="s">
        <v>769</v>
      </c>
      <c r="I128" s="16"/>
      <c r="J128" s="104" t="s">
        <v>769</v>
      </c>
      <c r="K128" s="16"/>
      <c r="L128" s="16"/>
      <c r="M128" s="104" t="s">
        <v>769</v>
      </c>
      <c r="N128" s="104"/>
      <c r="O128" s="16"/>
      <c r="P128" s="18"/>
    </row>
    <row r="129" spans="1:16" s="53" customFormat="1" ht="47.25" customHeight="1" x14ac:dyDescent="0.2">
      <c r="A129" s="798"/>
      <c r="B129" s="103" t="s">
        <v>1674</v>
      </c>
      <c r="C129" s="799"/>
      <c r="D129" s="65">
        <v>9900</v>
      </c>
      <c r="E129" s="126">
        <v>6370</v>
      </c>
      <c r="F129" s="821"/>
      <c r="G129" s="799"/>
      <c r="H129" s="104" t="s">
        <v>769</v>
      </c>
      <c r="I129" s="16"/>
      <c r="J129" s="104" t="s">
        <v>769</v>
      </c>
      <c r="K129" s="16"/>
      <c r="L129" s="16"/>
      <c r="M129" s="104" t="s">
        <v>769</v>
      </c>
      <c r="N129" s="104"/>
      <c r="O129" s="16"/>
      <c r="P129" s="18"/>
    </row>
    <row r="130" spans="1:16" s="53" customFormat="1" ht="22.5" customHeight="1" x14ac:dyDescent="0.2">
      <c r="A130" s="798" t="s">
        <v>1221</v>
      </c>
      <c r="B130" s="103" t="s">
        <v>732</v>
      </c>
      <c r="C130" s="799" t="s">
        <v>1922</v>
      </c>
      <c r="D130" s="65">
        <v>260</v>
      </c>
      <c r="E130" s="126">
        <v>6363</v>
      </c>
      <c r="F130" s="808">
        <v>40991</v>
      </c>
      <c r="G130" s="799" t="s">
        <v>1787</v>
      </c>
      <c r="H130" s="104" t="s">
        <v>769</v>
      </c>
      <c r="I130" s="16"/>
      <c r="J130" s="104" t="s">
        <v>769</v>
      </c>
      <c r="K130" s="16"/>
      <c r="L130" s="16"/>
      <c r="M130" s="104" t="s">
        <v>769</v>
      </c>
      <c r="N130" s="104"/>
      <c r="O130" s="16"/>
      <c r="P130" s="18"/>
    </row>
    <row r="131" spans="1:16" s="53" customFormat="1" ht="22.5" customHeight="1" x14ac:dyDescent="0.2">
      <c r="A131" s="798"/>
      <c r="B131" s="103" t="s">
        <v>1675</v>
      </c>
      <c r="C131" s="799"/>
      <c r="D131" s="65">
        <v>678</v>
      </c>
      <c r="E131" s="126">
        <v>6364</v>
      </c>
      <c r="F131" s="808"/>
      <c r="G131" s="799"/>
      <c r="H131" s="104" t="s">
        <v>769</v>
      </c>
      <c r="I131" s="16"/>
      <c r="J131" s="104" t="s">
        <v>769</v>
      </c>
      <c r="K131" s="16"/>
      <c r="L131" s="16"/>
      <c r="M131" s="104" t="s">
        <v>769</v>
      </c>
      <c r="N131" s="104"/>
      <c r="O131" s="16"/>
      <c r="P131" s="18"/>
    </row>
    <row r="132" spans="1:16" s="53" customFormat="1" ht="22.5" customHeight="1" x14ac:dyDescent="0.2">
      <c r="A132" s="798"/>
      <c r="B132" s="103" t="s">
        <v>1676</v>
      </c>
      <c r="C132" s="799"/>
      <c r="D132" s="65">
        <v>379.8</v>
      </c>
      <c r="E132" s="126">
        <v>6365</v>
      </c>
      <c r="F132" s="808"/>
      <c r="G132" s="799"/>
      <c r="H132" s="104" t="s">
        <v>769</v>
      </c>
      <c r="I132" s="16"/>
      <c r="J132" s="104" t="s">
        <v>769</v>
      </c>
      <c r="K132" s="16"/>
      <c r="L132" s="16"/>
      <c r="M132" s="104" t="s">
        <v>769</v>
      </c>
      <c r="N132" s="104"/>
      <c r="O132" s="16"/>
      <c r="P132" s="18"/>
    </row>
    <row r="133" spans="1:16" s="53" customFormat="1" ht="22.5" customHeight="1" x14ac:dyDescent="0.2">
      <c r="A133" s="798"/>
      <c r="B133" s="103" t="s">
        <v>1677</v>
      </c>
      <c r="C133" s="799"/>
      <c r="D133" s="65">
        <v>253.8</v>
      </c>
      <c r="E133" s="126">
        <v>6368</v>
      </c>
      <c r="F133" s="808"/>
      <c r="G133" s="799"/>
      <c r="H133" s="104" t="s">
        <v>769</v>
      </c>
      <c r="I133" s="16"/>
      <c r="J133" s="104" t="s">
        <v>769</v>
      </c>
      <c r="K133" s="16"/>
      <c r="L133" s="16"/>
      <c r="M133" s="104" t="s">
        <v>769</v>
      </c>
      <c r="N133" s="104"/>
      <c r="O133" s="16"/>
      <c r="P133" s="18"/>
    </row>
    <row r="134" spans="1:16" s="53" customFormat="1" ht="22.5" customHeight="1" x14ac:dyDescent="0.2">
      <c r="A134" s="798"/>
      <c r="B134" s="103" t="s">
        <v>1678</v>
      </c>
      <c r="C134" s="799"/>
      <c r="D134" s="65">
        <v>67.8</v>
      </c>
      <c r="E134" s="126">
        <v>6366</v>
      </c>
      <c r="F134" s="808"/>
      <c r="G134" s="799"/>
      <c r="H134" s="104" t="s">
        <v>769</v>
      </c>
      <c r="I134" s="16"/>
      <c r="J134" s="104" t="s">
        <v>769</v>
      </c>
      <c r="K134" s="16"/>
      <c r="L134" s="16"/>
      <c r="M134" s="104" t="s">
        <v>769</v>
      </c>
      <c r="N134" s="104"/>
      <c r="O134" s="16"/>
      <c r="P134" s="18"/>
    </row>
    <row r="135" spans="1:16" s="53" customFormat="1" ht="22.5" customHeight="1" x14ac:dyDescent="0.2">
      <c r="A135" s="798"/>
      <c r="B135" s="103" t="s">
        <v>1679</v>
      </c>
      <c r="C135" s="799"/>
      <c r="D135" s="65">
        <v>316.39999999999998</v>
      </c>
      <c r="E135" s="126">
        <v>6367</v>
      </c>
      <c r="F135" s="808"/>
      <c r="G135" s="799"/>
      <c r="H135" s="104" t="s">
        <v>769</v>
      </c>
      <c r="I135" s="16"/>
      <c r="J135" s="104" t="s">
        <v>769</v>
      </c>
      <c r="K135" s="16"/>
      <c r="L135" s="16"/>
      <c r="M135" s="104" t="s">
        <v>769</v>
      </c>
      <c r="N135" s="104"/>
      <c r="O135" s="16"/>
      <c r="P135" s="18"/>
    </row>
    <row r="136" spans="1:16" s="53" customFormat="1" ht="22.5" customHeight="1" x14ac:dyDescent="0.2">
      <c r="A136" s="798"/>
      <c r="B136" s="103" t="s">
        <v>478</v>
      </c>
      <c r="C136" s="799"/>
      <c r="D136" s="65">
        <v>180</v>
      </c>
      <c r="E136" s="126">
        <v>6369</v>
      </c>
      <c r="F136" s="808"/>
      <c r="G136" s="799"/>
      <c r="H136" s="104" t="s">
        <v>769</v>
      </c>
      <c r="I136" s="16"/>
      <c r="J136" s="104" t="s">
        <v>769</v>
      </c>
      <c r="K136" s="16"/>
      <c r="L136" s="16"/>
      <c r="M136" s="104" t="s">
        <v>769</v>
      </c>
      <c r="N136" s="104"/>
      <c r="O136" s="16"/>
      <c r="P136" s="18"/>
    </row>
    <row r="137" spans="1:16" s="53" customFormat="1" ht="35.25" customHeight="1" x14ac:dyDescent="0.2">
      <c r="A137" s="798" t="s">
        <v>1222</v>
      </c>
      <c r="B137" s="103" t="s">
        <v>1610</v>
      </c>
      <c r="C137" s="799" t="s">
        <v>1923</v>
      </c>
      <c r="D137" s="65">
        <v>334.93</v>
      </c>
      <c r="E137" s="126">
        <v>6359</v>
      </c>
      <c r="F137" s="808">
        <v>40991</v>
      </c>
      <c r="G137" s="799" t="s">
        <v>1788</v>
      </c>
      <c r="H137" s="104" t="s">
        <v>769</v>
      </c>
      <c r="I137" s="16"/>
      <c r="J137" s="104" t="s">
        <v>769</v>
      </c>
      <c r="K137" s="16"/>
      <c r="L137" s="16"/>
      <c r="M137" s="104" t="s">
        <v>769</v>
      </c>
      <c r="N137" s="104"/>
      <c r="O137" s="16"/>
      <c r="P137" s="18"/>
    </row>
    <row r="138" spans="1:16" s="53" customFormat="1" ht="35.25" customHeight="1" x14ac:dyDescent="0.2">
      <c r="A138" s="798"/>
      <c r="B138" s="103" t="s">
        <v>746</v>
      </c>
      <c r="C138" s="799"/>
      <c r="D138" s="65">
        <v>347.05</v>
      </c>
      <c r="E138" s="126">
        <v>6360</v>
      </c>
      <c r="F138" s="808"/>
      <c r="G138" s="799"/>
      <c r="H138" s="104" t="s">
        <v>769</v>
      </c>
      <c r="I138" s="16"/>
      <c r="J138" s="104" t="s">
        <v>769</v>
      </c>
      <c r="K138" s="16"/>
      <c r="L138" s="16"/>
      <c r="M138" s="104" t="s">
        <v>769</v>
      </c>
      <c r="N138" s="104"/>
      <c r="O138" s="16"/>
      <c r="P138" s="18"/>
    </row>
    <row r="139" spans="1:16" s="53" customFormat="1" ht="35.25" customHeight="1" x14ac:dyDescent="0.2">
      <c r="A139" s="798" t="s">
        <v>1223</v>
      </c>
      <c r="B139" s="103" t="s">
        <v>442</v>
      </c>
      <c r="C139" s="799" t="s">
        <v>2535</v>
      </c>
      <c r="D139" s="65">
        <v>120</v>
      </c>
      <c r="E139" s="126">
        <v>6358</v>
      </c>
      <c r="F139" s="808">
        <v>40991</v>
      </c>
      <c r="G139" s="799" t="s">
        <v>1789</v>
      </c>
      <c r="H139" s="104" t="s">
        <v>769</v>
      </c>
      <c r="I139" s="16"/>
      <c r="J139" s="104" t="s">
        <v>769</v>
      </c>
      <c r="K139" s="16"/>
      <c r="L139" s="16"/>
      <c r="M139" s="104" t="s">
        <v>769</v>
      </c>
      <c r="N139" s="104"/>
      <c r="O139" s="16"/>
      <c r="P139" s="18"/>
    </row>
    <row r="140" spans="1:16" s="53" customFormat="1" ht="35.25" customHeight="1" x14ac:dyDescent="0.2">
      <c r="A140" s="798"/>
      <c r="B140" s="103" t="s">
        <v>1610</v>
      </c>
      <c r="C140" s="799"/>
      <c r="D140" s="65">
        <v>169.5</v>
      </c>
      <c r="E140" s="126">
        <v>6357</v>
      </c>
      <c r="F140" s="808"/>
      <c r="G140" s="799"/>
      <c r="H140" s="104" t="s">
        <v>769</v>
      </c>
      <c r="I140" s="16"/>
      <c r="J140" s="104" t="s">
        <v>769</v>
      </c>
      <c r="K140" s="16"/>
      <c r="L140" s="16"/>
      <c r="M140" s="104" t="s">
        <v>769</v>
      </c>
      <c r="N140" s="104"/>
      <c r="O140" s="16"/>
      <c r="P140" s="18"/>
    </row>
    <row r="141" spans="1:16" s="53" customFormat="1" ht="35.25" customHeight="1" x14ac:dyDescent="0.2">
      <c r="A141" s="105" t="s">
        <v>1224</v>
      </c>
      <c r="B141" s="103" t="s">
        <v>1680</v>
      </c>
      <c r="C141" s="103" t="s">
        <v>2928</v>
      </c>
      <c r="D141" s="65">
        <v>4816</v>
      </c>
      <c r="E141" s="126">
        <v>6391</v>
      </c>
      <c r="F141" s="106">
        <v>41040</v>
      </c>
      <c r="G141" s="103" t="s">
        <v>1790</v>
      </c>
      <c r="H141" s="104" t="s">
        <v>769</v>
      </c>
      <c r="I141" s="16"/>
      <c r="J141" s="104" t="s">
        <v>769</v>
      </c>
      <c r="K141" s="16"/>
      <c r="L141" s="16"/>
      <c r="M141" s="104" t="s">
        <v>769</v>
      </c>
      <c r="N141" s="104"/>
      <c r="O141" s="16"/>
      <c r="P141" s="18"/>
    </row>
    <row r="142" spans="1:16" s="53" customFormat="1" ht="51" customHeight="1" x14ac:dyDescent="0.2">
      <c r="A142" s="105" t="s">
        <v>1225</v>
      </c>
      <c r="B142" s="103" t="s">
        <v>1681</v>
      </c>
      <c r="C142" s="103" t="s">
        <v>2929</v>
      </c>
      <c r="D142" s="65">
        <v>1450</v>
      </c>
      <c r="E142" s="126">
        <v>6375</v>
      </c>
      <c r="F142" s="106">
        <v>41012</v>
      </c>
      <c r="G142" s="103" t="s">
        <v>1791</v>
      </c>
      <c r="H142" s="104" t="s">
        <v>769</v>
      </c>
      <c r="I142" s="16"/>
      <c r="J142" s="104" t="s">
        <v>769</v>
      </c>
      <c r="K142" s="16"/>
      <c r="L142" s="16"/>
      <c r="M142" s="104" t="s">
        <v>769</v>
      </c>
      <c r="N142" s="104"/>
      <c r="O142" s="16"/>
      <c r="P142" s="18"/>
    </row>
    <row r="143" spans="1:16" s="53" customFormat="1" ht="42" customHeight="1" x14ac:dyDescent="0.2">
      <c r="A143" s="105" t="s">
        <v>1226</v>
      </c>
      <c r="B143" s="103" t="s">
        <v>1682</v>
      </c>
      <c r="C143" s="103" t="s">
        <v>2930</v>
      </c>
      <c r="D143" s="65">
        <f>767.3+385.3</f>
        <v>1152.5999999999999</v>
      </c>
      <c r="E143" s="126">
        <v>6381</v>
      </c>
      <c r="F143" s="106">
        <v>41017</v>
      </c>
      <c r="G143" s="103" t="s">
        <v>1792</v>
      </c>
      <c r="H143" s="104" t="s">
        <v>769</v>
      </c>
      <c r="I143" s="16"/>
      <c r="J143" s="104" t="s">
        <v>769</v>
      </c>
      <c r="K143" s="16"/>
      <c r="L143" s="16"/>
      <c r="M143" s="104" t="s">
        <v>769</v>
      </c>
      <c r="N143" s="104"/>
      <c r="O143" s="16"/>
      <c r="P143" s="18"/>
    </row>
    <row r="144" spans="1:16" s="53" customFormat="1" ht="42" customHeight="1" x14ac:dyDescent="0.2">
      <c r="A144" s="105" t="s">
        <v>1227</v>
      </c>
      <c r="B144" s="103" t="s">
        <v>98</v>
      </c>
      <c r="C144" s="103" t="s">
        <v>2931</v>
      </c>
      <c r="D144" s="65">
        <f>4639.38+413.98+571.99</f>
        <v>5625.35</v>
      </c>
      <c r="E144" s="126">
        <v>6406</v>
      </c>
      <c r="F144" s="106">
        <v>41054</v>
      </c>
      <c r="G144" s="103" t="s">
        <v>1793</v>
      </c>
      <c r="H144" s="104" t="s">
        <v>769</v>
      </c>
      <c r="I144" s="16"/>
      <c r="J144" s="104" t="s">
        <v>769</v>
      </c>
      <c r="K144" s="16"/>
      <c r="L144" s="16"/>
      <c r="M144" s="104" t="s">
        <v>769</v>
      </c>
      <c r="N144" s="104"/>
      <c r="O144" s="16"/>
      <c r="P144" s="18"/>
    </row>
    <row r="145" spans="1:16" s="53" customFormat="1" ht="30.75" customHeight="1" x14ac:dyDescent="0.2">
      <c r="A145" s="798" t="s">
        <v>1228</v>
      </c>
      <c r="B145" s="103" t="s">
        <v>157</v>
      </c>
      <c r="C145" s="799" t="s">
        <v>2932</v>
      </c>
      <c r="D145" s="65">
        <v>735.99</v>
      </c>
      <c r="E145" s="126">
        <v>6399</v>
      </c>
      <c r="F145" s="808">
        <v>41047</v>
      </c>
      <c r="G145" s="799" t="s">
        <v>1794</v>
      </c>
      <c r="H145" s="104" t="s">
        <v>769</v>
      </c>
      <c r="I145" s="16"/>
      <c r="J145" s="104" t="s">
        <v>769</v>
      </c>
      <c r="K145" s="16"/>
      <c r="L145" s="16"/>
      <c r="M145" s="104" t="s">
        <v>769</v>
      </c>
      <c r="N145" s="104"/>
      <c r="O145" s="16"/>
      <c r="P145" s="18"/>
    </row>
    <row r="146" spans="1:16" s="53" customFormat="1" ht="30.75" customHeight="1" x14ac:dyDescent="0.2">
      <c r="A146" s="798"/>
      <c r="B146" s="103" t="s">
        <v>153</v>
      </c>
      <c r="C146" s="799"/>
      <c r="D146" s="65">
        <v>1530.5</v>
      </c>
      <c r="E146" s="126">
        <v>6401</v>
      </c>
      <c r="F146" s="808"/>
      <c r="G146" s="799"/>
      <c r="H146" s="104" t="s">
        <v>769</v>
      </c>
      <c r="I146" s="16"/>
      <c r="J146" s="104" t="s">
        <v>769</v>
      </c>
      <c r="K146" s="16"/>
      <c r="L146" s="16"/>
      <c r="M146" s="104" t="s">
        <v>769</v>
      </c>
      <c r="N146" s="104"/>
      <c r="O146" s="16"/>
      <c r="P146" s="18"/>
    </row>
    <row r="147" spans="1:16" s="53" customFormat="1" ht="30.75" customHeight="1" x14ac:dyDescent="0.2">
      <c r="A147" s="798"/>
      <c r="B147" s="103" t="s">
        <v>740</v>
      </c>
      <c r="C147" s="799"/>
      <c r="D147" s="65">
        <v>1189.55</v>
      </c>
      <c r="E147" s="126">
        <v>6402</v>
      </c>
      <c r="F147" s="808"/>
      <c r="G147" s="799"/>
      <c r="H147" s="104" t="s">
        <v>769</v>
      </c>
      <c r="I147" s="16"/>
      <c r="J147" s="104" t="s">
        <v>769</v>
      </c>
      <c r="K147" s="16"/>
      <c r="L147" s="16"/>
      <c r="M147" s="104" t="s">
        <v>769</v>
      </c>
      <c r="N147" s="104"/>
      <c r="O147" s="16"/>
      <c r="P147" s="18"/>
    </row>
    <row r="148" spans="1:16" s="53" customFormat="1" ht="30.75" customHeight="1" x14ac:dyDescent="0.2">
      <c r="A148" s="798"/>
      <c r="B148" s="103" t="s">
        <v>1683</v>
      </c>
      <c r="C148" s="799"/>
      <c r="D148" s="65">
        <v>718.68</v>
      </c>
      <c r="E148" s="126">
        <v>6403</v>
      </c>
      <c r="F148" s="808"/>
      <c r="G148" s="799"/>
      <c r="H148" s="104" t="s">
        <v>769</v>
      </c>
      <c r="I148" s="16"/>
      <c r="J148" s="104" t="s">
        <v>769</v>
      </c>
      <c r="K148" s="16"/>
      <c r="L148" s="16"/>
      <c r="M148" s="104" t="s">
        <v>769</v>
      </c>
      <c r="N148" s="104"/>
      <c r="O148" s="16"/>
      <c r="P148" s="18"/>
    </row>
    <row r="149" spans="1:16" s="53" customFormat="1" ht="30.75" customHeight="1" x14ac:dyDescent="0.2">
      <c r="A149" s="798"/>
      <c r="B149" s="103" t="s">
        <v>1683</v>
      </c>
      <c r="C149" s="799"/>
      <c r="D149" s="65">
        <v>115.05</v>
      </c>
      <c r="E149" s="126">
        <v>6404</v>
      </c>
      <c r="F149" s="808"/>
      <c r="G149" s="799"/>
      <c r="H149" s="104" t="s">
        <v>769</v>
      </c>
      <c r="I149" s="16"/>
      <c r="J149" s="104" t="s">
        <v>769</v>
      </c>
      <c r="K149" s="16"/>
      <c r="L149" s="16"/>
      <c r="M149" s="104" t="s">
        <v>769</v>
      </c>
      <c r="N149" s="104"/>
      <c r="O149" s="16"/>
      <c r="P149" s="18"/>
    </row>
    <row r="150" spans="1:16" s="53" customFormat="1" ht="42" customHeight="1" x14ac:dyDescent="0.2">
      <c r="A150" s="105" t="s">
        <v>1229</v>
      </c>
      <c r="B150" s="103" t="s">
        <v>1685</v>
      </c>
      <c r="C150" s="103" t="s">
        <v>2933</v>
      </c>
      <c r="D150" s="65">
        <v>2200</v>
      </c>
      <c r="E150" s="126">
        <v>6389</v>
      </c>
      <c r="F150" s="106">
        <v>41033</v>
      </c>
      <c r="G150" s="103" t="s">
        <v>1795</v>
      </c>
      <c r="H150" s="104" t="s">
        <v>769</v>
      </c>
      <c r="I150" s="16"/>
      <c r="J150" s="104" t="s">
        <v>769</v>
      </c>
      <c r="K150" s="16"/>
      <c r="L150" s="16"/>
      <c r="M150" s="104" t="s">
        <v>769</v>
      </c>
      <c r="N150" s="104"/>
      <c r="O150" s="16"/>
      <c r="P150" s="18"/>
    </row>
    <row r="151" spans="1:16" s="53" customFormat="1" ht="39" customHeight="1" x14ac:dyDescent="0.2">
      <c r="A151" s="798" t="s">
        <v>1230</v>
      </c>
      <c r="B151" s="103" t="s">
        <v>1686</v>
      </c>
      <c r="C151" s="799" t="s">
        <v>2934</v>
      </c>
      <c r="D151" s="65">
        <v>950</v>
      </c>
      <c r="E151" s="126">
        <v>6388</v>
      </c>
      <c r="F151" s="808">
        <v>41026</v>
      </c>
      <c r="G151" s="799" t="s">
        <v>1796</v>
      </c>
      <c r="H151" s="104" t="s">
        <v>769</v>
      </c>
      <c r="I151" s="16"/>
      <c r="J151" s="104" t="s">
        <v>769</v>
      </c>
      <c r="K151" s="16"/>
      <c r="L151" s="16"/>
      <c r="M151" s="104" t="s">
        <v>769</v>
      </c>
      <c r="N151" s="104"/>
      <c r="O151" s="16"/>
      <c r="P151" s="18"/>
    </row>
    <row r="152" spans="1:16" s="53" customFormat="1" ht="39" customHeight="1" x14ac:dyDescent="0.2">
      <c r="A152" s="798"/>
      <c r="B152" s="103" t="s">
        <v>1687</v>
      </c>
      <c r="C152" s="799"/>
      <c r="D152" s="65">
        <v>700</v>
      </c>
      <c r="E152" s="126">
        <v>6387</v>
      </c>
      <c r="F152" s="808"/>
      <c r="G152" s="799"/>
      <c r="H152" s="104" t="s">
        <v>769</v>
      </c>
      <c r="I152" s="16"/>
      <c r="J152" s="104" t="s">
        <v>769</v>
      </c>
      <c r="K152" s="16"/>
      <c r="L152" s="16"/>
      <c r="M152" s="104" t="s">
        <v>769</v>
      </c>
      <c r="N152" s="104"/>
      <c r="O152" s="16"/>
      <c r="P152" s="18"/>
    </row>
    <row r="153" spans="1:16" s="53" customFormat="1" ht="35.25" customHeight="1" x14ac:dyDescent="0.2">
      <c r="A153" s="798" t="s">
        <v>1231</v>
      </c>
      <c r="B153" s="103" t="s">
        <v>201</v>
      </c>
      <c r="C153" s="799" t="s">
        <v>2935</v>
      </c>
      <c r="D153" s="65">
        <v>1750</v>
      </c>
      <c r="E153" s="126">
        <v>6436</v>
      </c>
      <c r="F153" s="808">
        <v>41065</v>
      </c>
      <c r="G153" s="799" t="s">
        <v>1797</v>
      </c>
      <c r="H153" s="104" t="s">
        <v>769</v>
      </c>
      <c r="I153" s="16"/>
      <c r="J153" s="104" t="s">
        <v>769</v>
      </c>
      <c r="K153" s="16"/>
      <c r="L153" s="16"/>
      <c r="M153" s="104" t="s">
        <v>769</v>
      </c>
      <c r="N153" s="104"/>
      <c r="O153" s="16"/>
      <c r="P153" s="18"/>
    </row>
    <row r="154" spans="1:16" s="53" customFormat="1" ht="35.25" customHeight="1" x14ac:dyDescent="0.2">
      <c r="A154" s="798"/>
      <c r="B154" s="103" t="s">
        <v>1642</v>
      </c>
      <c r="C154" s="799"/>
      <c r="D154" s="65">
        <v>8700</v>
      </c>
      <c r="E154" s="126">
        <v>6437</v>
      </c>
      <c r="F154" s="808"/>
      <c r="G154" s="799"/>
      <c r="H154" s="104" t="s">
        <v>769</v>
      </c>
      <c r="I154" s="16"/>
      <c r="J154" s="104" t="s">
        <v>769</v>
      </c>
      <c r="K154" s="16"/>
      <c r="L154" s="16"/>
      <c r="M154" s="104" t="s">
        <v>769</v>
      </c>
      <c r="N154" s="104"/>
      <c r="O154" s="16"/>
      <c r="P154" s="18"/>
    </row>
    <row r="155" spans="1:16" s="53" customFormat="1" ht="35.25" customHeight="1" x14ac:dyDescent="0.2">
      <c r="A155" s="798"/>
      <c r="B155" s="103" t="s">
        <v>269</v>
      </c>
      <c r="C155" s="799"/>
      <c r="D155" s="65">
        <v>600</v>
      </c>
      <c r="E155" s="126">
        <v>6438</v>
      </c>
      <c r="F155" s="808"/>
      <c r="G155" s="799"/>
      <c r="H155" s="104" t="s">
        <v>769</v>
      </c>
      <c r="I155" s="16"/>
      <c r="J155" s="104" t="s">
        <v>769</v>
      </c>
      <c r="K155" s="16"/>
      <c r="L155" s="16"/>
      <c r="M155" s="104" t="s">
        <v>769</v>
      </c>
      <c r="N155" s="104"/>
      <c r="O155" s="16"/>
      <c r="P155" s="18"/>
    </row>
    <row r="156" spans="1:16" s="53" customFormat="1" ht="57" customHeight="1" x14ac:dyDescent="0.2">
      <c r="A156" s="105" t="s">
        <v>1232</v>
      </c>
      <c r="B156" s="103" t="s">
        <v>1688</v>
      </c>
      <c r="C156" s="103" t="s">
        <v>2936</v>
      </c>
      <c r="D156" s="65">
        <v>1012</v>
      </c>
      <c r="E156" s="126">
        <v>6451</v>
      </c>
      <c r="F156" s="106">
        <v>41075</v>
      </c>
      <c r="G156" s="103" t="s">
        <v>1798</v>
      </c>
      <c r="H156" s="104" t="s">
        <v>769</v>
      </c>
      <c r="I156" s="16"/>
      <c r="J156" s="104" t="s">
        <v>769</v>
      </c>
      <c r="K156" s="16"/>
      <c r="L156" s="16"/>
      <c r="M156" s="104" t="s">
        <v>769</v>
      </c>
      <c r="N156" s="104"/>
      <c r="O156" s="16"/>
      <c r="P156" s="18"/>
    </row>
    <row r="157" spans="1:16" s="53" customFormat="1" ht="33.75" customHeight="1" x14ac:dyDescent="0.2">
      <c r="A157" s="105" t="s">
        <v>1233</v>
      </c>
      <c r="B157" s="103" t="s">
        <v>1689</v>
      </c>
      <c r="C157" s="103" t="s">
        <v>2937</v>
      </c>
      <c r="D157" s="65">
        <v>3262.5</v>
      </c>
      <c r="E157" s="126">
        <v>6393</v>
      </c>
      <c r="F157" s="106">
        <v>41044</v>
      </c>
      <c r="G157" s="103" t="s">
        <v>1798</v>
      </c>
      <c r="H157" s="104" t="s">
        <v>769</v>
      </c>
      <c r="I157" s="16"/>
      <c r="J157" s="104" t="s">
        <v>769</v>
      </c>
      <c r="K157" s="16"/>
      <c r="L157" s="16"/>
      <c r="M157" s="104" t="s">
        <v>769</v>
      </c>
      <c r="N157" s="104"/>
      <c r="O157" s="16"/>
      <c r="P157" s="18"/>
    </row>
    <row r="158" spans="1:16" s="53" customFormat="1" ht="53.25" customHeight="1" x14ac:dyDescent="0.2">
      <c r="A158" s="105" t="s">
        <v>1234</v>
      </c>
      <c r="B158" s="103" t="s">
        <v>2508</v>
      </c>
      <c r="C158" s="103" t="s">
        <v>2938</v>
      </c>
      <c r="D158" s="65">
        <v>5200</v>
      </c>
      <c r="E158" s="126">
        <v>6385</v>
      </c>
      <c r="F158" s="106">
        <v>41026</v>
      </c>
      <c r="G158" s="103" t="s">
        <v>1799</v>
      </c>
      <c r="H158" s="104"/>
      <c r="I158" s="104" t="s">
        <v>769</v>
      </c>
      <c r="J158" s="104"/>
      <c r="K158" s="104" t="s">
        <v>769</v>
      </c>
      <c r="L158" s="16"/>
      <c r="M158" s="104"/>
      <c r="N158" s="104"/>
      <c r="O158" s="104" t="s">
        <v>769</v>
      </c>
      <c r="P158" s="146" t="s">
        <v>2511</v>
      </c>
    </row>
    <row r="159" spans="1:16" s="53" customFormat="1" ht="33.75" customHeight="1" x14ac:dyDescent="0.2">
      <c r="A159" s="105" t="s">
        <v>1235</v>
      </c>
      <c r="B159" s="103" t="s">
        <v>113</v>
      </c>
      <c r="C159" s="103" t="s">
        <v>2524</v>
      </c>
      <c r="D159" s="65">
        <v>99.46</v>
      </c>
      <c r="E159" s="126">
        <v>6376</v>
      </c>
      <c r="F159" s="106">
        <v>41016</v>
      </c>
      <c r="G159" s="103" t="s">
        <v>1800</v>
      </c>
      <c r="H159" s="104" t="s">
        <v>769</v>
      </c>
      <c r="I159" s="16"/>
      <c r="J159" s="104" t="s">
        <v>769</v>
      </c>
      <c r="K159" s="16"/>
      <c r="L159" s="16"/>
      <c r="M159" s="104" t="s">
        <v>769</v>
      </c>
      <c r="N159" s="104"/>
      <c r="O159" s="16"/>
      <c r="P159" s="18"/>
    </row>
    <row r="160" spans="1:16" s="53" customFormat="1" ht="33.75" customHeight="1" x14ac:dyDescent="0.2">
      <c r="A160" s="105" t="s">
        <v>1236</v>
      </c>
      <c r="B160" s="103" t="s">
        <v>1690</v>
      </c>
      <c r="C160" s="103" t="s">
        <v>2939</v>
      </c>
      <c r="D160" s="65">
        <v>441.03</v>
      </c>
      <c r="E160" s="126">
        <v>6395</v>
      </c>
      <c r="F160" s="106">
        <v>41046</v>
      </c>
      <c r="G160" s="103" t="s">
        <v>1801</v>
      </c>
      <c r="H160" s="104" t="s">
        <v>769</v>
      </c>
      <c r="I160" s="16"/>
      <c r="J160" s="104" t="s">
        <v>769</v>
      </c>
      <c r="K160" s="16"/>
      <c r="L160" s="16"/>
      <c r="M160" s="104" t="s">
        <v>769</v>
      </c>
      <c r="N160" s="104"/>
      <c r="O160" s="16"/>
      <c r="P160" s="18"/>
    </row>
    <row r="161" spans="1:16" s="53" customFormat="1" ht="33.75" customHeight="1" x14ac:dyDescent="0.2">
      <c r="A161" s="798" t="s">
        <v>1237</v>
      </c>
      <c r="B161" s="103" t="s">
        <v>1610</v>
      </c>
      <c r="C161" s="799" t="s">
        <v>2940</v>
      </c>
      <c r="D161" s="65">
        <v>162.72</v>
      </c>
      <c r="E161" s="126">
        <v>6383</v>
      </c>
      <c r="F161" s="808">
        <v>41019</v>
      </c>
      <c r="G161" s="799" t="s">
        <v>1802</v>
      </c>
      <c r="H161" s="104" t="s">
        <v>769</v>
      </c>
      <c r="I161" s="16"/>
      <c r="J161" s="104" t="s">
        <v>769</v>
      </c>
      <c r="K161" s="16"/>
      <c r="L161" s="16"/>
      <c r="M161" s="104" t="s">
        <v>769</v>
      </c>
      <c r="N161" s="104"/>
      <c r="O161" s="16"/>
      <c r="P161" s="18"/>
    </row>
    <row r="162" spans="1:16" s="53" customFormat="1" ht="33.75" customHeight="1" x14ac:dyDescent="0.2">
      <c r="A162" s="798"/>
      <c r="B162" s="103" t="s">
        <v>746</v>
      </c>
      <c r="C162" s="799"/>
      <c r="D162" s="65">
        <v>162.72</v>
      </c>
      <c r="E162" s="126">
        <v>6384</v>
      </c>
      <c r="F162" s="808"/>
      <c r="G162" s="799"/>
      <c r="H162" s="104" t="s">
        <v>769</v>
      </c>
      <c r="I162" s="16"/>
      <c r="J162" s="104" t="s">
        <v>769</v>
      </c>
      <c r="K162" s="16"/>
      <c r="L162" s="16"/>
      <c r="M162" s="104" t="s">
        <v>769</v>
      </c>
      <c r="N162" s="104"/>
      <c r="O162" s="16"/>
      <c r="P162" s="18"/>
    </row>
    <row r="163" spans="1:16" s="53" customFormat="1" ht="36" customHeight="1" x14ac:dyDescent="0.2">
      <c r="A163" s="798" t="s">
        <v>1238</v>
      </c>
      <c r="B163" s="103" t="s">
        <v>1691</v>
      </c>
      <c r="C163" s="799" t="s">
        <v>2941</v>
      </c>
      <c r="D163" s="65">
        <v>380</v>
      </c>
      <c r="E163" s="126">
        <v>6456</v>
      </c>
      <c r="F163" s="106">
        <v>41082</v>
      </c>
      <c r="G163" s="103" t="s">
        <v>1803</v>
      </c>
      <c r="H163" s="104" t="s">
        <v>769</v>
      </c>
      <c r="I163" s="16"/>
      <c r="J163" s="104" t="s">
        <v>769</v>
      </c>
      <c r="K163" s="16"/>
      <c r="L163" s="16"/>
      <c r="M163" s="104" t="s">
        <v>769</v>
      </c>
      <c r="N163" s="104"/>
      <c r="O163" s="16"/>
      <c r="P163" s="18"/>
    </row>
    <row r="164" spans="1:16" s="53" customFormat="1" ht="36" customHeight="1" x14ac:dyDescent="0.2">
      <c r="A164" s="798"/>
      <c r="B164" s="103" t="s">
        <v>1692</v>
      </c>
      <c r="C164" s="799"/>
      <c r="D164" s="65">
        <v>13068</v>
      </c>
      <c r="E164" s="126">
        <v>6454</v>
      </c>
      <c r="F164" s="106">
        <v>41079</v>
      </c>
      <c r="G164" s="103" t="s">
        <v>1804</v>
      </c>
      <c r="H164" s="104" t="s">
        <v>769</v>
      </c>
      <c r="I164" s="16"/>
      <c r="J164" s="104" t="s">
        <v>769</v>
      </c>
      <c r="K164" s="16"/>
      <c r="L164" s="16"/>
      <c r="M164" s="104" t="s">
        <v>769</v>
      </c>
      <c r="N164" s="104"/>
      <c r="O164" s="16"/>
      <c r="P164" s="18"/>
    </row>
    <row r="165" spans="1:16" s="53" customFormat="1" ht="36" customHeight="1" x14ac:dyDescent="0.2">
      <c r="A165" s="798" t="s">
        <v>1239</v>
      </c>
      <c r="B165" s="103" t="s">
        <v>1692</v>
      </c>
      <c r="C165" s="799" t="s">
        <v>2942</v>
      </c>
      <c r="D165" s="65">
        <v>17000</v>
      </c>
      <c r="E165" s="126">
        <v>6471</v>
      </c>
      <c r="F165" s="808">
        <v>41093</v>
      </c>
      <c r="G165" s="799" t="s">
        <v>1805</v>
      </c>
      <c r="H165" s="104" t="s">
        <v>769</v>
      </c>
      <c r="I165" s="16"/>
      <c r="J165" s="104" t="s">
        <v>769</v>
      </c>
      <c r="K165" s="16"/>
      <c r="L165" s="16"/>
      <c r="M165" s="104" t="s">
        <v>769</v>
      </c>
      <c r="N165" s="104"/>
      <c r="O165" s="16"/>
      <c r="P165" s="18"/>
    </row>
    <row r="166" spans="1:16" s="53" customFormat="1" ht="36" customHeight="1" x14ac:dyDescent="0.2">
      <c r="A166" s="798"/>
      <c r="B166" s="103" t="s">
        <v>226</v>
      </c>
      <c r="C166" s="799"/>
      <c r="D166" s="65">
        <v>2128</v>
      </c>
      <c r="E166" s="126">
        <v>6472</v>
      </c>
      <c r="F166" s="808"/>
      <c r="G166" s="799"/>
      <c r="H166" s="104" t="s">
        <v>769</v>
      </c>
      <c r="I166" s="16"/>
      <c r="J166" s="104" t="s">
        <v>769</v>
      </c>
      <c r="K166" s="16"/>
      <c r="L166" s="16"/>
      <c r="M166" s="104" t="s">
        <v>769</v>
      </c>
      <c r="N166" s="104"/>
      <c r="O166" s="16"/>
      <c r="P166" s="18"/>
    </row>
    <row r="167" spans="1:16" s="53" customFormat="1" ht="36" customHeight="1" x14ac:dyDescent="0.2">
      <c r="A167" s="798"/>
      <c r="B167" s="103" t="s">
        <v>736</v>
      </c>
      <c r="C167" s="799"/>
      <c r="D167" s="65">
        <v>9135</v>
      </c>
      <c r="E167" s="126">
        <v>6473</v>
      </c>
      <c r="F167" s="808"/>
      <c r="G167" s="799"/>
      <c r="H167" s="104" t="s">
        <v>769</v>
      </c>
      <c r="I167" s="16"/>
      <c r="J167" s="104" t="s">
        <v>769</v>
      </c>
      <c r="K167" s="16"/>
      <c r="L167" s="16"/>
      <c r="M167" s="104" t="s">
        <v>769</v>
      </c>
      <c r="N167" s="104"/>
      <c r="O167" s="16"/>
      <c r="P167" s="18"/>
    </row>
    <row r="168" spans="1:16" s="53" customFormat="1" ht="36" customHeight="1" x14ac:dyDescent="0.2">
      <c r="A168" s="105" t="s">
        <v>1240</v>
      </c>
      <c r="B168" s="103" t="s">
        <v>226</v>
      </c>
      <c r="C168" s="103" t="s">
        <v>2943</v>
      </c>
      <c r="D168" s="65">
        <v>3880</v>
      </c>
      <c r="E168" s="126">
        <v>6434</v>
      </c>
      <c r="F168" s="106">
        <v>41060</v>
      </c>
      <c r="G168" s="103" t="s">
        <v>1806</v>
      </c>
      <c r="H168" s="104" t="s">
        <v>769</v>
      </c>
      <c r="I168" s="16"/>
      <c r="J168" s="104" t="s">
        <v>769</v>
      </c>
      <c r="K168" s="16"/>
      <c r="L168" s="16"/>
      <c r="M168" s="104" t="s">
        <v>769</v>
      </c>
      <c r="N168" s="104"/>
      <c r="O168" s="16"/>
      <c r="P168" s="18"/>
    </row>
    <row r="169" spans="1:16" s="53" customFormat="1" ht="36" customHeight="1" x14ac:dyDescent="0.2">
      <c r="A169" s="105" t="s">
        <v>1241</v>
      </c>
      <c r="B169" s="103" t="s">
        <v>1693</v>
      </c>
      <c r="C169" s="103" t="s">
        <v>2944</v>
      </c>
      <c r="D169" s="65">
        <v>3974</v>
      </c>
      <c r="E169" s="126">
        <v>6435</v>
      </c>
      <c r="F169" s="106">
        <v>41064</v>
      </c>
      <c r="G169" s="103" t="s">
        <v>1807</v>
      </c>
      <c r="H169" s="104" t="s">
        <v>769</v>
      </c>
      <c r="I169" s="16"/>
      <c r="J169" s="104" t="s">
        <v>769</v>
      </c>
      <c r="K169" s="16"/>
      <c r="L169" s="16"/>
      <c r="M169" s="104" t="s">
        <v>769</v>
      </c>
      <c r="N169" s="104"/>
      <c r="O169" s="16"/>
      <c r="P169" s="18"/>
    </row>
    <row r="170" spans="1:16" s="53" customFormat="1" ht="36" customHeight="1" x14ac:dyDescent="0.2">
      <c r="A170" s="105" t="s">
        <v>1242</v>
      </c>
      <c r="B170" s="103" t="s">
        <v>1692</v>
      </c>
      <c r="C170" s="103" t="s">
        <v>2945</v>
      </c>
      <c r="D170" s="65">
        <f>10800+3600</f>
        <v>14400</v>
      </c>
      <c r="E170" s="126">
        <v>6442</v>
      </c>
      <c r="F170" s="106">
        <v>41072</v>
      </c>
      <c r="G170" s="103" t="s">
        <v>1808</v>
      </c>
      <c r="H170" s="104" t="s">
        <v>769</v>
      </c>
      <c r="I170" s="16"/>
      <c r="J170" s="104" t="s">
        <v>769</v>
      </c>
      <c r="K170" s="16"/>
      <c r="L170" s="16"/>
      <c r="M170" s="104" t="s">
        <v>769</v>
      </c>
      <c r="N170" s="104"/>
      <c r="O170" s="16"/>
      <c r="P170" s="18"/>
    </row>
    <row r="171" spans="1:16" s="53" customFormat="1" ht="36" customHeight="1" x14ac:dyDescent="0.2">
      <c r="A171" s="105" t="s">
        <v>1243</v>
      </c>
      <c r="B171" s="103" t="s">
        <v>1694</v>
      </c>
      <c r="C171" s="103" t="s">
        <v>2946</v>
      </c>
      <c r="D171" s="65">
        <v>9226</v>
      </c>
      <c r="E171" s="126">
        <v>6405</v>
      </c>
      <c r="F171" s="106">
        <v>41052</v>
      </c>
      <c r="G171" s="103" t="s">
        <v>1790</v>
      </c>
      <c r="H171" s="104" t="s">
        <v>769</v>
      </c>
      <c r="I171" s="16"/>
      <c r="J171" s="104" t="s">
        <v>769</v>
      </c>
      <c r="K171" s="16"/>
      <c r="L171" s="16"/>
      <c r="M171" s="104" t="s">
        <v>769</v>
      </c>
      <c r="N171" s="104"/>
      <c r="O171" s="16"/>
      <c r="P171" s="18"/>
    </row>
    <row r="172" spans="1:16" s="53" customFormat="1" ht="36" customHeight="1" x14ac:dyDescent="0.2">
      <c r="A172" s="105" t="s">
        <v>1244</v>
      </c>
      <c r="B172" s="103" t="s">
        <v>1695</v>
      </c>
      <c r="C172" s="103" t="s">
        <v>2877</v>
      </c>
      <c r="D172" s="65">
        <v>10000</v>
      </c>
      <c r="E172" s="126">
        <v>6476</v>
      </c>
      <c r="F172" s="106">
        <v>41096</v>
      </c>
      <c r="G172" s="103" t="s">
        <v>1809</v>
      </c>
      <c r="H172" s="104" t="s">
        <v>769</v>
      </c>
      <c r="I172" s="16"/>
      <c r="J172" s="104" t="s">
        <v>769</v>
      </c>
      <c r="K172" s="16"/>
      <c r="L172" s="16"/>
      <c r="M172" s="104" t="s">
        <v>769</v>
      </c>
      <c r="N172" s="104"/>
      <c r="O172" s="16"/>
      <c r="P172" s="18"/>
    </row>
    <row r="173" spans="1:16" s="53" customFormat="1" ht="36" customHeight="1" x14ac:dyDescent="0.2">
      <c r="A173" s="798" t="s">
        <v>1245</v>
      </c>
      <c r="B173" s="103" t="s">
        <v>1696</v>
      </c>
      <c r="C173" s="799" t="s">
        <v>2947</v>
      </c>
      <c r="D173" s="65">
        <v>212.5</v>
      </c>
      <c r="E173" s="126">
        <v>6450</v>
      </c>
      <c r="F173" s="808">
        <v>41073</v>
      </c>
      <c r="G173" s="799" t="s">
        <v>1810</v>
      </c>
      <c r="H173" s="104" t="s">
        <v>769</v>
      </c>
      <c r="I173" s="16"/>
      <c r="J173" s="104" t="s">
        <v>769</v>
      </c>
      <c r="K173" s="16"/>
      <c r="L173" s="16"/>
      <c r="M173" s="104" t="s">
        <v>769</v>
      </c>
      <c r="N173" s="104"/>
      <c r="O173" s="16"/>
      <c r="P173" s="18"/>
    </row>
    <row r="174" spans="1:16" s="53" customFormat="1" ht="36" customHeight="1" x14ac:dyDescent="0.2">
      <c r="A174" s="798"/>
      <c r="B174" s="103" t="s">
        <v>1697</v>
      </c>
      <c r="C174" s="799"/>
      <c r="D174" s="65">
        <v>1310</v>
      </c>
      <c r="E174" s="126">
        <v>6449</v>
      </c>
      <c r="F174" s="808"/>
      <c r="G174" s="799"/>
      <c r="H174" s="104" t="s">
        <v>769</v>
      </c>
      <c r="I174" s="16"/>
      <c r="J174" s="104" t="s">
        <v>769</v>
      </c>
      <c r="K174" s="16"/>
      <c r="L174" s="16"/>
      <c r="M174" s="104" t="s">
        <v>769</v>
      </c>
      <c r="N174" s="104"/>
      <c r="O174" s="16"/>
      <c r="P174" s="18"/>
    </row>
    <row r="175" spans="1:16" s="53" customFormat="1" ht="36" customHeight="1" x14ac:dyDescent="0.2">
      <c r="A175" s="798"/>
      <c r="B175" s="103" t="s">
        <v>1698</v>
      </c>
      <c r="C175" s="799"/>
      <c r="D175" s="65">
        <v>1022.5</v>
      </c>
      <c r="E175" s="126">
        <v>6448</v>
      </c>
      <c r="F175" s="808"/>
      <c r="G175" s="799"/>
      <c r="H175" s="104" t="s">
        <v>769</v>
      </c>
      <c r="I175" s="16"/>
      <c r="J175" s="104" t="s">
        <v>769</v>
      </c>
      <c r="K175" s="16"/>
      <c r="L175" s="16"/>
      <c r="M175" s="104" t="s">
        <v>769</v>
      </c>
      <c r="N175" s="104"/>
      <c r="O175" s="16"/>
      <c r="P175" s="18"/>
    </row>
    <row r="176" spans="1:16" s="53" customFormat="1" ht="36" customHeight="1" x14ac:dyDescent="0.2">
      <c r="A176" s="798"/>
      <c r="B176" s="103" t="s">
        <v>743</v>
      </c>
      <c r="C176" s="799"/>
      <c r="D176" s="65">
        <v>1003.7</v>
      </c>
      <c r="E176" s="126">
        <v>6447</v>
      </c>
      <c r="F176" s="808"/>
      <c r="G176" s="799"/>
      <c r="H176" s="104" t="s">
        <v>769</v>
      </c>
      <c r="I176" s="16"/>
      <c r="J176" s="104" t="s">
        <v>769</v>
      </c>
      <c r="K176" s="16"/>
      <c r="L176" s="16"/>
      <c r="M176" s="104" t="s">
        <v>769</v>
      </c>
      <c r="N176" s="104"/>
      <c r="O176" s="16"/>
      <c r="P176" s="18"/>
    </row>
    <row r="177" spans="1:16" s="53" customFormat="1" ht="36" customHeight="1" x14ac:dyDescent="0.2">
      <c r="A177" s="798"/>
      <c r="B177" s="103" t="s">
        <v>223</v>
      </c>
      <c r="C177" s="799"/>
      <c r="D177" s="65">
        <v>7200.9</v>
      </c>
      <c r="E177" s="126">
        <v>6446</v>
      </c>
      <c r="F177" s="808"/>
      <c r="G177" s="799"/>
      <c r="H177" s="104" t="s">
        <v>769</v>
      </c>
      <c r="I177" s="16"/>
      <c r="J177" s="104" t="s">
        <v>769</v>
      </c>
      <c r="K177" s="16"/>
      <c r="L177" s="16"/>
      <c r="M177" s="104" t="s">
        <v>769</v>
      </c>
      <c r="N177" s="104"/>
      <c r="O177" s="16"/>
      <c r="P177" s="18"/>
    </row>
    <row r="178" spans="1:16" s="53" customFormat="1" ht="36" customHeight="1" x14ac:dyDescent="0.2">
      <c r="A178" s="798"/>
      <c r="B178" s="103" t="s">
        <v>1699</v>
      </c>
      <c r="C178" s="799"/>
      <c r="D178" s="65">
        <v>222.1</v>
      </c>
      <c r="E178" s="126">
        <v>6445</v>
      </c>
      <c r="F178" s="808"/>
      <c r="G178" s="799"/>
      <c r="H178" s="104" t="s">
        <v>769</v>
      </c>
      <c r="I178" s="16"/>
      <c r="J178" s="104" t="s">
        <v>769</v>
      </c>
      <c r="K178" s="16"/>
      <c r="L178" s="16"/>
      <c r="M178" s="104" t="s">
        <v>769</v>
      </c>
      <c r="N178" s="104"/>
      <c r="O178" s="16"/>
      <c r="P178" s="18"/>
    </row>
    <row r="179" spans="1:16" s="53" customFormat="1" ht="36" customHeight="1" x14ac:dyDescent="0.2">
      <c r="A179" s="798"/>
      <c r="B179" s="103" t="s">
        <v>751</v>
      </c>
      <c r="C179" s="799"/>
      <c r="D179" s="65">
        <v>2329.96</v>
      </c>
      <c r="E179" s="126">
        <v>6444</v>
      </c>
      <c r="F179" s="808"/>
      <c r="G179" s="799"/>
      <c r="H179" s="104" t="s">
        <v>769</v>
      </c>
      <c r="I179" s="16"/>
      <c r="J179" s="104" t="s">
        <v>769</v>
      </c>
      <c r="K179" s="16"/>
      <c r="L179" s="16"/>
      <c r="M179" s="104" t="s">
        <v>769</v>
      </c>
      <c r="N179" s="104"/>
      <c r="O179" s="16"/>
      <c r="P179" s="18"/>
    </row>
    <row r="180" spans="1:16" s="53" customFormat="1" ht="36" customHeight="1" x14ac:dyDescent="0.2">
      <c r="A180" s="798" t="s">
        <v>1246</v>
      </c>
      <c r="B180" s="103" t="s">
        <v>1700</v>
      </c>
      <c r="C180" s="799" t="s">
        <v>2948</v>
      </c>
      <c r="D180" s="65">
        <v>420</v>
      </c>
      <c r="E180" s="126">
        <v>6467</v>
      </c>
      <c r="F180" s="106">
        <v>41086</v>
      </c>
      <c r="G180" s="103" t="s">
        <v>1811</v>
      </c>
      <c r="H180" s="104" t="s">
        <v>769</v>
      </c>
      <c r="I180" s="16"/>
      <c r="J180" s="104" t="s">
        <v>769</v>
      </c>
      <c r="K180" s="16"/>
      <c r="L180" s="16"/>
      <c r="M180" s="104" t="s">
        <v>769</v>
      </c>
      <c r="N180" s="104"/>
      <c r="O180" s="16"/>
      <c r="P180" s="18"/>
    </row>
    <row r="181" spans="1:16" s="53" customFormat="1" ht="36" customHeight="1" x14ac:dyDescent="0.2">
      <c r="A181" s="798"/>
      <c r="B181" s="103" t="s">
        <v>1618</v>
      </c>
      <c r="C181" s="799"/>
      <c r="D181" s="65">
        <v>2770</v>
      </c>
      <c r="E181" s="126">
        <v>6466</v>
      </c>
      <c r="F181" s="106">
        <v>41086</v>
      </c>
      <c r="G181" s="103" t="s">
        <v>1811</v>
      </c>
      <c r="H181" s="104" t="s">
        <v>769</v>
      </c>
      <c r="I181" s="16"/>
      <c r="J181" s="104" t="s">
        <v>769</v>
      </c>
      <c r="K181" s="16"/>
      <c r="L181" s="16"/>
      <c r="M181" s="104" t="s">
        <v>769</v>
      </c>
      <c r="N181" s="104"/>
      <c r="O181" s="16"/>
      <c r="P181" s="18"/>
    </row>
    <row r="182" spans="1:16" s="53" customFormat="1" ht="36" customHeight="1" x14ac:dyDescent="0.2">
      <c r="A182" s="798" t="s">
        <v>1247</v>
      </c>
      <c r="B182" s="103" t="s">
        <v>1610</v>
      </c>
      <c r="C182" s="799" t="s">
        <v>1924</v>
      </c>
      <c r="D182" s="65">
        <v>122.04</v>
      </c>
      <c r="E182" s="126">
        <v>6397</v>
      </c>
      <c r="F182" s="808">
        <v>41047</v>
      </c>
      <c r="G182" s="799" t="s">
        <v>1812</v>
      </c>
      <c r="H182" s="104" t="s">
        <v>769</v>
      </c>
      <c r="I182" s="16"/>
      <c r="J182" s="104" t="s">
        <v>769</v>
      </c>
      <c r="K182" s="16"/>
      <c r="L182" s="16"/>
      <c r="M182" s="104" t="s">
        <v>769</v>
      </c>
      <c r="N182" s="104"/>
      <c r="O182" s="16"/>
      <c r="P182" s="18"/>
    </row>
    <row r="183" spans="1:16" s="53" customFormat="1" ht="36" customHeight="1" x14ac:dyDescent="0.2">
      <c r="A183" s="798"/>
      <c r="B183" s="103" t="s">
        <v>746</v>
      </c>
      <c r="C183" s="799"/>
      <c r="D183" s="65">
        <v>122.04</v>
      </c>
      <c r="E183" s="126">
        <v>6398</v>
      </c>
      <c r="F183" s="808"/>
      <c r="G183" s="799"/>
      <c r="H183" s="104" t="s">
        <v>769</v>
      </c>
      <c r="I183" s="16"/>
      <c r="J183" s="104" t="s">
        <v>769</v>
      </c>
      <c r="K183" s="16"/>
      <c r="L183" s="16"/>
      <c r="M183" s="104" t="s">
        <v>769</v>
      </c>
      <c r="N183" s="104"/>
      <c r="O183" s="16"/>
      <c r="P183" s="18"/>
    </row>
    <row r="184" spans="1:16" s="53" customFormat="1" ht="36" customHeight="1" x14ac:dyDescent="0.2">
      <c r="A184" s="798" t="s">
        <v>1248</v>
      </c>
      <c r="B184" s="103" t="s">
        <v>1701</v>
      </c>
      <c r="C184" s="799" t="s">
        <v>2949</v>
      </c>
      <c r="D184" s="65">
        <v>99.44</v>
      </c>
      <c r="E184" s="126">
        <v>6441</v>
      </c>
      <c r="F184" s="808">
        <v>41072</v>
      </c>
      <c r="G184" s="799" t="s">
        <v>1809</v>
      </c>
      <c r="H184" s="104" t="s">
        <v>769</v>
      </c>
      <c r="I184" s="16"/>
      <c r="J184" s="104" t="s">
        <v>769</v>
      </c>
      <c r="K184" s="16"/>
      <c r="L184" s="16"/>
      <c r="M184" s="104" t="s">
        <v>769</v>
      </c>
      <c r="N184" s="104"/>
      <c r="O184" s="16"/>
      <c r="P184" s="18"/>
    </row>
    <row r="185" spans="1:16" s="53" customFormat="1" ht="36" customHeight="1" x14ac:dyDescent="0.2">
      <c r="A185" s="798"/>
      <c r="B185" s="103" t="s">
        <v>1702</v>
      </c>
      <c r="C185" s="799"/>
      <c r="D185" s="65">
        <v>50</v>
      </c>
      <c r="E185" s="126">
        <v>6440</v>
      </c>
      <c r="F185" s="808"/>
      <c r="G185" s="799"/>
      <c r="H185" s="104" t="s">
        <v>769</v>
      </c>
      <c r="I185" s="16"/>
      <c r="J185" s="104" t="s">
        <v>769</v>
      </c>
      <c r="K185" s="16"/>
      <c r="L185" s="16"/>
      <c r="M185" s="104" t="s">
        <v>769</v>
      </c>
      <c r="N185" s="104"/>
      <c r="O185" s="16"/>
      <c r="P185" s="18"/>
    </row>
    <row r="186" spans="1:16" s="53" customFormat="1" ht="36" customHeight="1" x14ac:dyDescent="0.2">
      <c r="A186" s="798"/>
      <c r="B186" s="103" t="s">
        <v>106</v>
      </c>
      <c r="C186" s="799"/>
      <c r="D186" s="65">
        <v>150</v>
      </c>
      <c r="E186" s="126">
        <v>6439</v>
      </c>
      <c r="F186" s="808"/>
      <c r="G186" s="799"/>
      <c r="H186" s="104" t="s">
        <v>769</v>
      </c>
      <c r="I186" s="16"/>
      <c r="J186" s="104" t="s">
        <v>769</v>
      </c>
      <c r="K186" s="16"/>
      <c r="L186" s="16"/>
      <c r="M186" s="104" t="s">
        <v>769</v>
      </c>
      <c r="N186" s="104"/>
      <c r="O186" s="16"/>
      <c r="P186" s="18"/>
    </row>
    <row r="187" spans="1:16" s="53" customFormat="1" ht="57.75" customHeight="1" x14ac:dyDescent="0.2">
      <c r="A187" s="798" t="s">
        <v>1249</v>
      </c>
      <c r="B187" s="103" t="s">
        <v>2532</v>
      </c>
      <c r="C187" s="799" t="s">
        <v>2950</v>
      </c>
      <c r="D187" s="65">
        <v>136.65</v>
      </c>
      <c r="E187" s="126">
        <v>6492</v>
      </c>
      <c r="F187" s="808">
        <v>41149</v>
      </c>
      <c r="G187" s="799" t="s">
        <v>1813</v>
      </c>
      <c r="H187" s="104"/>
      <c r="I187" s="104" t="s">
        <v>769</v>
      </c>
      <c r="J187" s="104"/>
      <c r="K187" s="104" t="s">
        <v>769</v>
      </c>
      <c r="L187" s="16"/>
      <c r="M187" s="104"/>
      <c r="N187" s="104"/>
      <c r="O187" s="104" t="s">
        <v>769</v>
      </c>
      <c r="P187" s="146" t="s">
        <v>2507</v>
      </c>
    </row>
    <row r="188" spans="1:16" s="53" customFormat="1" ht="57.75" customHeight="1" x14ac:dyDescent="0.2">
      <c r="A188" s="798"/>
      <c r="B188" s="103" t="s">
        <v>1703</v>
      </c>
      <c r="C188" s="799"/>
      <c r="D188" s="65">
        <v>92.8</v>
      </c>
      <c r="E188" s="126">
        <v>6493</v>
      </c>
      <c r="F188" s="808"/>
      <c r="G188" s="799"/>
      <c r="H188" s="104"/>
      <c r="I188" s="104" t="s">
        <v>769</v>
      </c>
      <c r="J188" s="104"/>
      <c r="K188" s="104" t="s">
        <v>769</v>
      </c>
      <c r="L188" s="16"/>
      <c r="M188" s="104"/>
      <c r="N188" s="104"/>
      <c r="O188" s="104" t="s">
        <v>769</v>
      </c>
      <c r="P188" s="146" t="s">
        <v>2507</v>
      </c>
    </row>
    <row r="189" spans="1:16" s="53" customFormat="1" ht="37.5" customHeight="1" x14ac:dyDescent="0.2">
      <c r="A189" s="105" t="s">
        <v>1252</v>
      </c>
      <c r="B189" s="103" t="s">
        <v>129</v>
      </c>
      <c r="C189" s="103" t="s">
        <v>2951</v>
      </c>
      <c r="D189" s="65">
        <v>4567.5</v>
      </c>
      <c r="E189" s="126">
        <v>6464</v>
      </c>
      <c r="F189" s="106">
        <v>41086</v>
      </c>
      <c r="G189" s="103" t="s">
        <v>1809</v>
      </c>
      <c r="H189" s="104" t="s">
        <v>769</v>
      </c>
      <c r="I189" s="16"/>
      <c r="J189" s="104" t="s">
        <v>769</v>
      </c>
      <c r="K189" s="16"/>
      <c r="L189" s="16"/>
      <c r="M189" s="104" t="s">
        <v>769</v>
      </c>
      <c r="N189" s="104"/>
      <c r="O189" s="16"/>
      <c r="P189" s="18"/>
    </row>
    <row r="190" spans="1:16" s="53" customFormat="1" ht="37.5" customHeight="1" x14ac:dyDescent="0.2">
      <c r="A190" s="105" t="s">
        <v>1250</v>
      </c>
      <c r="B190" s="103" t="s">
        <v>113</v>
      </c>
      <c r="C190" s="103" t="s">
        <v>2952</v>
      </c>
      <c r="D190" s="65">
        <v>99.46</v>
      </c>
      <c r="E190" s="126">
        <v>6433</v>
      </c>
      <c r="F190" s="106">
        <v>41060</v>
      </c>
      <c r="G190" s="103" t="s">
        <v>1814</v>
      </c>
      <c r="H190" s="104" t="s">
        <v>769</v>
      </c>
      <c r="I190" s="16"/>
      <c r="J190" s="104" t="s">
        <v>769</v>
      </c>
      <c r="K190" s="16"/>
      <c r="L190" s="16"/>
      <c r="M190" s="104" t="s">
        <v>769</v>
      </c>
      <c r="N190" s="104"/>
      <c r="O190" s="16"/>
      <c r="P190" s="18"/>
    </row>
    <row r="191" spans="1:16" s="53" customFormat="1" ht="37.5" customHeight="1" x14ac:dyDescent="0.2">
      <c r="A191" s="105" t="s">
        <v>1251</v>
      </c>
      <c r="B191" s="103" t="s">
        <v>621</v>
      </c>
      <c r="C191" s="103" t="s">
        <v>2953</v>
      </c>
      <c r="D191" s="65">
        <v>1834.5</v>
      </c>
      <c r="E191" s="126">
        <v>6452</v>
      </c>
      <c r="F191" s="106">
        <v>41075</v>
      </c>
      <c r="G191" s="103" t="s">
        <v>1815</v>
      </c>
      <c r="H191" s="104" t="s">
        <v>769</v>
      </c>
      <c r="I191" s="16"/>
      <c r="J191" s="104" t="s">
        <v>769</v>
      </c>
      <c r="K191" s="16"/>
      <c r="L191" s="16"/>
      <c r="M191" s="104" t="s">
        <v>769</v>
      </c>
      <c r="N191" s="104"/>
      <c r="O191" s="16"/>
      <c r="P191" s="18"/>
    </row>
    <row r="192" spans="1:16" s="53" customFormat="1" ht="37.5" customHeight="1" x14ac:dyDescent="0.2">
      <c r="A192" s="105" t="s">
        <v>1253</v>
      </c>
      <c r="B192" s="103" t="s">
        <v>1616</v>
      </c>
      <c r="C192" s="103" t="s">
        <v>2954</v>
      </c>
      <c r="D192" s="65">
        <v>2200</v>
      </c>
      <c r="E192" s="126">
        <v>6457</v>
      </c>
      <c r="F192" s="106">
        <v>41085</v>
      </c>
      <c r="G192" s="103" t="s">
        <v>1816</v>
      </c>
      <c r="H192" s="104" t="s">
        <v>769</v>
      </c>
      <c r="I192" s="16"/>
      <c r="J192" s="104" t="s">
        <v>769</v>
      </c>
      <c r="K192" s="16"/>
      <c r="L192" s="16"/>
      <c r="M192" s="104" t="s">
        <v>769</v>
      </c>
      <c r="N192" s="104"/>
      <c r="O192" s="16"/>
      <c r="P192" s="18"/>
    </row>
    <row r="193" spans="1:16" s="53" customFormat="1" ht="37.5" customHeight="1" x14ac:dyDescent="0.2">
      <c r="A193" s="798" t="s">
        <v>1254</v>
      </c>
      <c r="B193" s="103" t="s">
        <v>1704</v>
      </c>
      <c r="C193" s="799" t="s">
        <v>2955</v>
      </c>
      <c r="D193" s="65">
        <v>800</v>
      </c>
      <c r="E193" s="126">
        <v>6460</v>
      </c>
      <c r="F193" s="808">
        <v>41085</v>
      </c>
      <c r="G193" s="799" t="s">
        <v>1817</v>
      </c>
      <c r="H193" s="104" t="s">
        <v>769</v>
      </c>
      <c r="I193" s="16"/>
      <c r="J193" s="104" t="s">
        <v>769</v>
      </c>
      <c r="K193" s="16"/>
      <c r="L193" s="16"/>
      <c r="M193" s="104" t="s">
        <v>769</v>
      </c>
      <c r="N193" s="104"/>
      <c r="O193" s="16"/>
      <c r="P193" s="18"/>
    </row>
    <row r="194" spans="1:16" s="53" customFormat="1" ht="37.5" customHeight="1" x14ac:dyDescent="0.2">
      <c r="A194" s="798"/>
      <c r="B194" s="103" t="s">
        <v>1705</v>
      </c>
      <c r="C194" s="799"/>
      <c r="D194" s="65">
        <v>2875</v>
      </c>
      <c r="E194" s="126">
        <v>6458</v>
      </c>
      <c r="F194" s="808"/>
      <c r="G194" s="799"/>
      <c r="H194" s="104" t="s">
        <v>769</v>
      </c>
      <c r="I194" s="16"/>
      <c r="J194" s="104" t="s">
        <v>769</v>
      </c>
      <c r="K194" s="16"/>
      <c r="L194" s="16"/>
      <c r="M194" s="104" t="s">
        <v>769</v>
      </c>
      <c r="N194" s="104"/>
      <c r="O194" s="16"/>
      <c r="P194" s="18"/>
    </row>
    <row r="195" spans="1:16" s="53" customFormat="1" ht="37.5" customHeight="1" x14ac:dyDescent="0.2">
      <c r="A195" s="105" t="s">
        <v>1255</v>
      </c>
      <c r="B195" s="103" t="s">
        <v>226</v>
      </c>
      <c r="C195" s="103" t="s">
        <v>2956</v>
      </c>
      <c r="D195" s="65">
        <v>990</v>
      </c>
      <c r="E195" s="126">
        <v>6463</v>
      </c>
      <c r="F195" s="106">
        <v>41086</v>
      </c>
      <c r="G195" s="103" t="s">
        <v>1818</v>
      </c>
      <c r="H195" s="104" t="s">
        <v>769</v>
      </c>
      <c r="I195" s="16"/>
      <c r="J195" s="104" t="s">
        <v>769</v>
      </c>
      <c r="K195" s="16"/>
      <c r="L195" s="16"/>
      <c r="M195" s="104" t="s">
        <v>769</v>
      </c>
      <c r="N195" s="104"/>
      <c r="O195" s="16"/>
      <c r="P195" s="18"/>
    </row>
    <row r="196" spans="1:16" s="53" customFormat="1" ht="37.5" customHeight="1" x14ac:dyDescent="0.2">
      <c r="A196" s="105" t="s">
        <v>1256</v>
      </c>
      <c r="B196" s="103" t="s">
        <v>442</v>
      </c>
      <c r="C196" s="103" t="s">
        <v>2524</v>
      </c>
      <c r="D196" s="65">
        <v>90</v>
      </c>
      <c r="E196" s="126">
        <v>6455</v>
      </c>
      <c r="F196" s="106">
        <v>41081</v>
      </c>
      <c r="G196" s="103" t="s">
        <v>1819</v>
      </c>
      <c r="H196" s="104" t="s">
        <v>769</v>
      </c>
      <c r="I196" s="16"/>
      <c r="J196" s="104" t="s">
        <v>769</v>
      </c>
      <c r="K196" s="16"/>
      <c r="L196" s="16"/>
      <c r="M196" s="104" t="s">
        <v>769</v>
      </c>
      <c r="N196" s="104"/>
      <c r="O196" s="16"/>
      <c r="P196" s="18"/>
    </row>
    <row r="197" spans="1:16" s="53" customFormat="1" ht="37.5" customHeight="1" x14ac:dyDescent="0.2">
      <c r="A197" s="798" t="s">
        <v>1257</v>
      </c>
      <c r="B197" s="103" t="s">
        <v>747</v>
      </c>
      <c r="C197" s="799" t="s">
        <v>2957</v>
      </c>
      <c r="D197" s="65">
        <v>18700</v>
      </c>
      <c r="E197" s="126" t="s">
        <v>39</v>
      </c>
      <c r="F197" s="106">
        <v>41206</v>
      </c>
      <c r="G197" s="103" t="s">
        <v>1820</v>
      </c>
      <c r="H197" s="104" t="s">
        <v>769</v>
      </c>
      <c r="I197" s="16"/>
      <c r="J197" s="104" t="s">
        <v>769</v>
      </c>
      <c r="K197" s="16"/>
      <c r="L197" s="16"/>
      <c r="M197" s="104" t="s">
        <v>769</v>
      </c>
      <c r="N197" s="104"/>
      <c r="O197" s="16"/>
      <c r="P197" s="18"/>
    </row>
    <row r="198" spans="1:16" s="53" customFormat="1" ht="37.5" customHeight="1" x14ac:dyDescent="0.2">
      <c r="A198" s="798"/>
      <c r="B198" s="103" t="s">
        <v>1706</v>
      </c>
      <c r="C198" s="799"/>
      <c r="D198" s="65">
        <v>1299.5</v>
      </c>
      <c r="E198" s="126">
        <v>6533</v>
      </c>
      <c r="F198" s="106">
        <v>41199</v>
      </c>
      <c r="G198" s="103" t="s">
        <v>1821</v>
      </c>
      <c r="H198" s="104" t="s">
        <v>769</v>
      </c>
      <c r="I198" s="16"/>
      <c r="J198" s="104" t="s">
        <v>769</v>
      </c>
      <c r="K198" s="16"/>
      <c r="L198" s="16"/>
      <c r="M198" s="104" t="s">
        <v>769</v>
      </c>
      <c r="N198" s="104"/>
      <c r="O198" s="16"/>
      <c r="P198" s="18"/>
    </row>
    <row r="199" spans="1:16" s="53" customFormat="1" ht="37.5" customHeight="1" x14ac:dyDescent="0.2">
      <c r="A199" s="798"/>
      <c r="B199" s="103" t="s">
        <v>1707</v>
      </c>
      <c r="C199" s="799"/>
      <c r="D199" s="65">
        <v>3715.44</v>
      </c>
      <c r="E199" s="126">
        <v>6532</v>
      </c>
      <c r="F199" s="106">
        <v>41199</v>
      </c>
      <c r="G199" s="103" t="s">
        <v>1822</v>
      </c>
      <c r="H199" s="104" t="s">
        <v>769</v>
      </c>
      <c r="I199" s="16"/>
      <c r="J199" s="104" t="s">
        <v>769</v>
      </c>
      <c r="K199" s="16"/>
      <c r="L199" s="16"/>
      <c r="M199" s="104" t="s">
        <v>769</v>
      </c>
      <c r="N199" s="104"/>
      <c r="O199" s="16"/>
      <c r="P199" s="18"/>
    </row>
    <row r="200" spans="1:16" s="53" customFormat="1" ht="37.5" customHeight="1" x14ac:dyDescent="0.2">
      <c r="A200" s="798"/>
      <c r="B200" s="103" t="s">
        <v>54</v>
      </c>
      <c r="C200" s="799"/>
      <c r="D200" s="65">
        <v>16192</v>
      </c>
      <c r="E200" s="126" t="s">
        <v>40</v>
      </c>
      <c r="F200" s="106">
        <v>41206</v>
      </c>
      <c r="G200" s="103" t="s">
        <v>1823</v>
      </c>
      <c r="H200" s="104" t="s">
        <v>769</v>
      </c>
      <c r="I200" s="16"/>
      <c r="J200" s="104" t="s">
        <v>769</v>
      </c>
      <c r="K200" s="16"/>
      <c r="L200" s="16"/>
      <c r="M200" s="104" t="s">
        <v>769</v>
      </c>
      <c r="N200" s="104"/>
      <c r="O200" s="16"/>
      <c r="P200" s="18"/>
    </row>
    <row r="201" spans="1:16" s="53" customFormat="1" ht="35.25" customHeight="1" x14ac:dyDescent="0.2">
      <c r="A201" s="105" t="s">
        <v>1258</v>
      </c>
      <c r="B201" s="103" t="s">
        <v>749</v>
      </c>
      <c r="C201" s="103" t="s">
        <v>2958</v>
      </c>
      <c r="D201" s="65">
        <v>2505.2800000000002</v>
      </c>
      <c r="E201" s="126">
        <v>6468</v>
      </c>
      <c r="F201" s="106">
        <v>41089</v>
      </c>
      <c r="G201" s="103" t="s">
        <v>1824</v>
      </c>
      <c r="H201" s="104" t="s">
        <v>769</v>
      </c>
      <c r="I201" s="16"/>
      <c r="J201" s="104" t="s">
        <v>769</v>
      </c>
      <c r="K201" s="16"/>
      <c r="L201" s="16"/>
      <c r="M201" s="104" t="s">
        <v>769</v>
      </c>
      <c r="N201" s="104"/>
      <c r="O201" s="16"/>
      <c r="P201" s="18"/>
    </row>
    <row r="202" spans="1:16" s="53" customFormat="1" ht="35.25" customHeight="1" x14ac:dyDescent="0.2">
      <c r="A202" s="798" t="s">
        <v>1259</v>
      </c>
      <c r="B202" s="103" t="s">
        <v>1683</v>
      </c>
      <c r="C202" s="799" t="s">
        <v>2959</v>
      </c>
      <c r="D202" s="65">
        <v>115.72</v>
      </c>
      <c r="E202" s="126">
        <v>6479</v>
      </c>
      <c r="F202" s="808">
        <v>41100</v>
      </c>
      <c r="G202" s="799" t="s">
        <v>1825</v>
      </c>
      <c r="H202" s="104" t="s">
        <v>769</v>
      </c>
      <c r="I202" s="16"/>
      <c r="J202" s="104" t="s">
        <v>769</v>
      </c>
      <c r="K202" s="16"/>
      <c r="L202" s="16"/>
      <c r="M202" s="104" t="s">
        <v>769</v>
      </c>
      <c r="N202" s="104"/>
      <c r="O202" s="16"/>
      <c r="P202" s="18"/>
    </row>
    <row r="203" spans="1:16" s="53" customFormat="1" ht="35.25" customHeight="1" x14ac:dyDescent="0.2">
      <c r="A203" s="798"/>
      <c r="B203" s="103" t="s">
        <v>1683</v>
      </c>
      <c r="C203" s="799"/>
      <c r="D203" s="65">
        <v>718.58</v>
      </c>
      <c r="E203" s="126">
        <v>6478</v>
      </c>
      <c r="F203" s="808"/>
      <c r="G203" s="799"/>
      <c r="H203" s="104" t="s">
        <v>769</v>
      </c>
      <c r="I203" s="16"/>
      <c r="J203" s="104" t="s">
        <v>769</v>
      </c>
      <c r="K203" s="16"/>
      <c r="L203" s="16"/>
      <c r="M203" s="104" t="s">
        <v>769</v>
      </c>
      <c r="N203" s="104"/>
      <c r="O203" s="16"/>
      <c r="P203" s="18"/>
    </row>
    <row r="204" spans="1:16" s="53" customFormat="1" ht="35.25" customHeight="1" x14ac:dyDescent="0.2">
      <c r="A204" s="105" t="s">
        <v>1260</v>
      </c>
      <c r="B204" s="103" t="s">
        <v>677</v>
      </c>
      <c r="C204" s="103" t="s">
        <v>2960</v>
      </c>
      <c r="D204" s="65">
        <v>924.5</v>
      </c>
      <c r="E204" s="126">
        <v>6459</v>
      </c>
      <c r="F204" s="106">
        <v>41085</v>
      </c>
      <c r="G204" s="103" t="s">
        <v>1826</v>
      </c>
      <c r="H204" s="104" t="s">
        <v>769</v>
      </c>
      <c r="I204" s="16"/>
      <c r="J204" s="104" t="s">
        <v>769</v>
      </c>
      <c r="K204" s="16"/>
      <c r="L204" s="16"/>
      <c r="M204" s="104" t="s">
        <v>769</v>
      </c>
      <c r="N204" s="104"/>
      <c r="O204" s="16"/>
      <c r="P204" s="18"/>
    </row>
    <row r="205" spans="1:16" s="53" customFormat="1" ht="35.25" customHeight="1" x14ac:dyDescent="0.2">
      <c r="A205" s="105" t="s">
        <v>1261</v>
      </c>
      <c r="B205" s="103" t="s">
        <v>101</v>
      </c>
      <c r="C205" s="103" t="s">
        <v>2961</v>
      </c>
      <c r="D205" s="65">
        <v>5085</v>
      </c>
      <c r="E205" s="126">
        <v>6483</v>
      </c>
      <c r="F205" s="106">
        <v>41117</v>
      </c>
      <c r="G205" s="103" t="s">
        <v>1827</v>
      </c>
      <c r="H205" s="104" t="s">
        <v>769</v>
      </c>
      <c r="I205" s="16"/>
      <c r="J205" s="104" t="s">
        <v>769</v>
      </c>
      <c r="K205" s="16"/>
      <c r="L205" s="16"/>
      <c r="M205" s="104" t="s">
        <v>769</v>
      </c>
      <c r="N205" s="104"/>
      <c r="O205" s="16"/>
      <c r="P205" s="18"/>
    </row>
    <row r="206" spans="1:16" s="53" customFormat="1" ht="35.25" customHeight="1" x14ac:dyDescent="0.2">
      <c r="A206" s="105" t="s">
        <v>1262</v>
      </c>
      <c r="B206" s="103" t="s">
        <v>754</v>
      </c>
      <c r="C206" s="103" t="s">
        <v>2962</v>
      </c>
      <c r="D206" s="65">
        <v>965</v>
      </c>
      <c r="E206" s="126">
        <v>6477</v>
      </c>
      <c r="F206" s="106">
        <v>41100</v>
      </c>
      <c r="G206" s="103" t="s">
        <v>1828</v>
      </c>
      <c r="H206" s="104" t="s">
        <v>769</v>
      </c>
      <c r="I206" s="16"/>
      <c r="J206" s="104" t="s">
        <v>769</v>
      </c>
      <c r="K206" s="16"/>
      <c r="L206" s="16"/>
      <c r="M206" s="104" t="s">
        <v>769</v>
      </c>
      <c r="N206" s="104"/>
      <c r="O206" s="16"/>
      <c r="P206" s="18"/>
    </row>
    <row r="207" spans="1:16" s="53" customFormat="1" ht="35.25" customHeight="1" x14ac:dyDescent="0.2">
      <c r="A207" s="798" t="s">
        <v>1263</v>
      </c>
      <c r="B207" s="103" t="s">
        <v>1610</v>
      </c>
      <c r="C207" s="799" t="s">
        <v>2963</v>
      </c>
      <c r="D207" s="65">
        <v>1903.82</v>
      </c>
      <c r="E207" s="126">
        <v>6469</v>
      </c>
      <c r="F207" s="808">
        <v>41089</v>
      </c>
      <c r="G207" s="799" t="s">
        <v>1829</v>
      </c>
      <c r="H207" s="104" t="s">
        <v>769</v>
      </c>
      <c r="I207" s="16"/>
      <c r="J207" s="104" t="s">
        <v>769</v>
      </c>
      <c r="K207" s="16"/>
      <c r="L207" s="16"/>
      <c r="M207" s="104" t="s">
        <v>769</v>
      </c>
      <c r="N207" s="104"/>
      <c r="O207" s="16"/>
      <c r="P207" s="18"/>
    </row>
    <row r="208" spans="1:16" s="53" customFormat="1" ht="35.25" customHeight="1" x14ac:dyDescent="0.2">
      <c r="A208" s="798"/>
      <c r="B208" s="103" t="s">
        <v>746</v>
      </c>
      <c r="C208" s="799"/>
      <c r="D208" s="65">
        <v>1120.04</v>
      </c>
      <c r="E208" s="126">
        <v>6470</v>
      </c>
      <c r="F208" s="808"/>
      <c r="G208" s="799"/>
      <c r="H208" s="104" t="s">
        <v>769</v>
      </c>
      <c r="I208" s="16"/>
      <c r="J208" s="104" t="s">
        <v>769</v>
      </c>
      <c r="K208" s="16"/>
      <c r="L208" s="16"/>
      <c r="M208" s="104" t="s">
        <v>769</v>
      </c>
      <c r="N208" s="104"/>
      <c r="O208" s="16"/>
      <c r="P208" s="18"/>
    </row>
    <row r="209" spans="1:16" s="53" customFormat="1" ht="35.25" customHeight="1" x14ac:dyDescent="0.2">
      <c r="A209" s="105" t="s">
        <v>1264</v>
      </c>
      <c r="B209" s="103" t="s">
        <v>166</v>
      </c>
      <c r="C209" s="103" t="s">
        <v>2964</v>
      </c>
      <c r="D209" s="65">
        <v>392.11</v>
      </c>
      <c r="E209" s="126">
        <v>6480</v>
      </c>
      <c r="F209" s="106">
        <v>41103</v>
      </c>
      <c r="G209" s="103" t="s">
        <v>1830</v>
      </c>
      <c r="H209" s="104" t="s">
        <v>769</v>
      </c>
      <c r="I209" s="16"/>
      <c r="J209" s="104" t="s">
        <v>769</v>
      </c>
      <c r="K209" s="16"/>
      <c r="L209" s="16"/>
      <c r="M209" s="104" t="s">
        <v>769</v>
      </c>
      <c r="N209" s="104"/>
      <c r="O209" s="16"/>
      <c r="P209" s="18"/>
    </row>
    <row r="210" spans="1:16" s="53" customFormat="1" ht="35.25" customHeight="1" x14ac:dyDescent="0.2">
      <c r="A210" s="798" t="s">
        <v>1265</v>
      </c>
      <c r="B210" s="103" t="s">
        <v>746</v>
      </c>
      <c r="C210" s="799" t="s">
        <v>2965</v>
      </c>
      <c r="D210" s="65">
        <v>169.5</v>
      </c>
      <c r="E210" s="126">
        <v>6475</v>
      </c>
      <c r="F210" s="808">
        <v>41096</v>
      </c>
      <c r="G210" s="799" t="s">
        <v>1831</v>
      </c>
      <c r="H210" s="104" t="s">
        <v>769</v>
      </c>
      <c r="I210" s="16"/>
      <c r="J210" s="104" t="s">
        <v>769</v>
      </c>
      <c r="K210" s="16"/>
      <c r="L210" s="16"/>
      <c r="M210" s="104" t="s">
        <v>769</v>
      </c>
      <c r="N210" s="104"/>
      <c r="O210" s="16"/>
      <c r="P210" s="18"/>
    </row>
    <row r="211" spans="1:16" s="53" customFormat="1" ht="35.25" customHeight="1" x14ac:dyDescent="0.2">
      <c r="A211" s="798"/>
      <c r="B211" s="103" t="s">
        <v>442</v>
      </c>
      <c r="C211" s="799"/>
      <c r="D211" s="65">
        <v>120</v>
      </c>
      <c r="E211" s="126">
        <v>6474</v>
      </c>
      <c r="F211" s="808"/>
      <c r="G211" s="799"/>
      <c r="H211" s="104" t="s">
        <v>769</v>
      </c>
      <c r="I211" s="16"/>
      <c r="J211" s="104" t="s">
        <v>769</v>
      </c>
      <c r="K211" s="16"/>
      <c r="L211" s="16"/>
      <c r="M211" s="104" t="s">
        <v>769</v>
      </c>
      <c r="N211" s="104"/>
      <c r="O211" s="16"/>
      <c r="P211" s="18"/>
    </row>
    <row r="212" spans="1:16" s="53" customFormat="1" ht="41.25" customHeight="1" x14ac:dyDescent="0.2">
      <c r="A212" s="798" t="s">
        <v>1266</v>
      </c>
      <c r="B212" s="103" t="s">
        <v>1708</v>
      </c>
      <c r="C212" s="799" t="s">
        <v>2966</v>
      </c>
      <c r="D212" s="65">
        <v>2370.96</v>
      </c>
      <c r="E212" s="126">
        <v>6535</v>
      </c>
      <c r="F212" s="106">
        <v>41206</v>
      </c>
      <c r="G212" s="103" t="s">
        <v>1832</v>
      </c>
      <c r="H212" s="104" t="s">
        <v>769</v>
      </c>
      <c r="I212" s="16"/>
      <c r="J212" s="104" t="s">
        <v>769</v>
      </c>
      <c r="K212" s="16"/>
      <c r="L212" s="16"/>
      <c r="M212" s="104" t="s">
        <v>769</v>
      </c>
      <c r="N212" s="104"/>
      <c r="O212" s="16"/>
      <c r="P212" s="18"/>
    </row>
    <row r="213" spans="1:16" s="53" customFormat="1" ht="41.25" customHeight="1" x14ac:dyDescent="0.2">
      <c r="A213" s="798"/>
      <c r="B213" s="103" t="s">
        <v>1709</v>
      </c>
      <c r="C213" s="799"/>
      <c r="D213" s="65">
        <v>4066</v>
      </c>
      <c r="E213" s="126">
        <v>6518</v>
      </c>
      <c r="F213" s="106">
        <v>41178</v>
      </c>
      <c r="G213" s="103" t="s">
        <v>1833</v>
      </c>
      <c r="H213" s="104" t="s">
        <v>769</v>
      </c>
      <c r="I213" s="16"/>
      <c r="J213" s="104" t="s">
        <v>769</v>
      </c>
      <c r="K213" s="16"/>
      <c r="L213" s="16"/>
      <c r="M213" s="104" t="s">
        <v>769</v>
      </c>
      <c r="N213" s="104"/>
      <c r="O213" s="16"/>
      <c r="P213" s="18"/>
    </row>
    <row r="214" spans="1:16" s="53" customFormat="1" ht="41.25" customHeight="1" x14ac:dyDescent="0.2">
      <c r="A214" s="798"/>
      <c r="B214" s="103" t="s">
        <v>168</v>
      </c>
      <c r="C214" s="799"/>
      <c r="D214" s="65">
        <v>3430</v>
      </c>
      <c r="E214" s="126">
        <v>6524</v>
      </c>
      <c r="F214" s="106">
        <v>41180</v>
      </c>
      <c r="G214" s="103" t="s">
        <v>1834</v>
      </c>
      <c r="H214" s="104" t="s">
        <v>769</v>
      </c>
      <c r="I214" s="16"/>
      <c r="J214" s="104" t="s">
        <v>769</v>
      </c>
      <c r="K214" s="16"/>
      <c r="L214" s="16"/>
      <c r="M214" s="104" t="s">
        <v>769</v>
      </c>
      <c r="N214" s="104"/>
      <c r="O214" s="16"/>
      <c r="P214" s="18"/>
    </row>
    <row r="215" spans="1:16" s="53" customFormat="1" ht="41.25" customHeight="1" x14ac:dyDescent="0.2">
      <c r="A215" s="798"/>
      <c r="B215" s="103" t="s">
        <v>1710</v>
      </c>
      <c r="C215" s="799"/>
      <c r="D215" s="65">
        <v>4605</v>
      </c>
      <c r="E215" s="126">
        <v>6522</v>
      </c>
      <c r="F215" s="106">
        <v>41180</v>
      </c>
      <c r="G215" s="103" t="s">
        <v>1835</v>
      </c>
      <c r="H215" s="104" t="s">
        <v>769</v>
      </c>
      <c r="I215" s="16"/>
      <c r="J215" s="104" t="s">
        <v>769</v>
      </c>
      <c r="K215" s="16"/>
      <c r="L215" s="16"/>
      <c r="M215" s="104" t="s">
        <v>769</v>
      </c>
      <c r="N215" s="104"/>
      <c r="O215" s="16"/>
      <c r="P215" s="18"/>
    </row>
    <row r="216" spans="1:16" s="53" customFormat="1" ht="41.25" customHeight="1" x14ac:dyDescent="0.2">
      <c r="A216" s="798"/>
      <c r="B216" s="103" t="s">
        <v>112</v>
      </c>
      <c r="C216" s="799"/>
      <c r="D216" s="65">
        <v>2983</v>
      </c>
      <c r="E216" s="126">
        <v>6528</v>
      </c>
      <c r="F216" s="106">
        <v>41191</v>
      </c>
      <c r="G216" s="103" t="s">
        <v>1836</v>
      </c>
      <c r="H216" s="104" t="s">
        <v>769</v>
      </c>
      <c r="I216" s="16"/>
      <c r="J216" s="104" t="s">
        <v>769</v>
      </c>
      <c r="K216" s="16"/>
      <c r="L216" s="16"/>
      <c r="M216" s="104" t="s">
        <v>769</v>
      </c>
      <c r="N216" s="104"/>
      <c r="O216" s="16"/>
      <c r="P216" s="18"/>
    </row>
    <row r="217" spans="1:16" s="53" customFormat="1" ht="41.25" customHeight="1" x14ac:dyDescent="0.2">
      <c r="A217" s="105" t="s">
        <v>1267</v>
      </c>
      <c r="B217" s="103" t="s">
        <v>18</v>
      </c>
      <c r="C217" s="103" t="s">
        <v>2967</v>
      </c>
      <c r="D217" s="65">
        <v>3672.5</v>
      </c>
      <c r="E217" s="126">
        <v>6486</v>
      </c>
      <c r="F217" s="106">
        <v>41137</v>
      </c>
      <c r="G217" s="103" t="s">
        <v>21</v>
      </c>
      <c r="H217" s="104" t="s">
        <v>769</v>
      </c>
      <c r="I217" s="16"/>
      <c r="J217" s="104" t="s">
        <v>769</v>
      </c>
      <c r="K217" s="16"/>
      <c r="L217" s="16"/>
      <c r="M217" s="104" t="s">
        <v>769</v>
      </c>
      <c r="N217" s="104"/>
      <c r="O217" s="16"/>
      <c r="P217" s="18"/>
    </row>
    <row r="218" spans="1:16" s="53" customFormat="1" ht="41.25" customHeight="1" x14ac:dyDescent="0.2">
      <c r="A218" s="798" t="s">
        <v>1268</v>
      </c>
      <c r="B218" s="103" t="s">
        <v>1711</v>
      </c>
      <c r="C218" s="814" t="s">
        <v>2968</v>
      </c>
      <c r="D218" s="65">
        <v>5261.96</v>
      </c>
      <c r="E218" s="126">
        <v>6512</v>
      </c>
      <c r="F218" s="808">
        <v>41172</v>
      </c>
      <c r="G218" s="103" t="s">
        <v>1837</v>
      </c>
      <c r="H218" s="104" t="s">
        <v>769</v>
      </c>
      <c r="I218" s="16"/>
      <c r="J218" s="104" t="s">
        <v>769</v>
      </c>
      <c r="K218" s="16"/>
      <c r="L218" s="16"/>
      <c r="M218" s="104" t="s">
        <v>769</v>
      </c>
      <c r="N218" s="104"/>
      <c r="O218" s="16"/>
      <c r="P218" s="18"/>
    </row>
    <row r="219" spans="1:16" s="53" customFormat="1" ht="41.25" customHeight="1" x14ac:dyDescent="0.2">
      <c r="A219" s="798"/>
      <c r="B219" s="103" t="s">
        <v>1712</v>
      </c>
      <c r="C219" s="814"/>
      <c r="D219" s="65">
        <v>667.2</v>
      </c>
      <c r="E219" s="126">
        <v>6513</v>
      </c>
      <c r="F219" s="808"/>
      <c r="G219" s="103" t="s">
        <v>1838</v>
      </c>
      <c r="H219" s="104" t="s">
        <v>769</v>
      </c>
      <c r="I219" s="16"/>
      <c r="J219" s="104" t="s">
        <v>769</v>
      </c>
      <c r="K219" s="16"/>
      <c r="L219" s="16"/>
      <c r="M219" s="104" t="s">
        <v>769</v>
      </c>
      <c r="N219" s="104"/>
      <c r="O219" s="16"/>
      <c r="P219" s="18"/>
    </row>
    <row r="220" spans="1:16" s="53" customFormat="1" ht="41.25" customHeight="1" x14ac:dyDescent="0.2">
      <c r="A220" s="798"/>
      <c r="B220" s="103" t="s">
        <v>1713</v>
      </c>
      <c r="C220" s="814"/>
      <c r="D220" s="65">
        <v>1410</v>
      </c>
      <c r="E220" s="126">
        <v>6514</v>
      </c>
      <c r="F220" s="808"/>
      <c r="G220" s="103" t="s">
        <v>1839</v>
      </c>
      <c r="H220" s="104" t="s">
        <v>769</v>
      </c>
      <c r="I220" s="16"/>
      <c r="J220" s="104" t="s">
        <v>769</v>
      </c>
      <c r="K220" s="16"/>
      <c r="L220" s="16"/>
      <c r="M220" s="104" t="s">
        <v>769</v>
      </c>
      <c r="N220" s="104"/>
      <c r="O220" s="16"/>
      <c r="P220" s="18"/>
    </row>
    <row r="221" spans="1:16" s="53" customFormat="1" ht="41.25" customHeight="1" x14ac:dyDescent="0.2">
      <c r="A221" s="798"/>
      <c r="B221" s="103" t="s">
        <v>1714</v>
      </c>
      <c r="C221" s="814"/>
      <c r="D221" s="65">
        <v>4747.1000000000004</v>
      </c>
      <c r="E221" s="126">
        <v>6515</v>
      </c>
      <c r="F221" s="808"/>
      <c r="G221" s="103" t="s">
        <v>1838</v>
      </c>
      <c r="H221" s="104" t="s">
        <v>769</v>
      </c>
      <c r="I221" s="16"/>
      <c r="J221" s="104" t="s">
        <v>769</v>
      </c>
      <c r="K221" s="16"/>
      <c r="L221" s="16"/>
      <c r="M221" s="104" t="s">
        <v>769</v>
      </c>
      <c r="N221" s="104"/>
      <c r="O221" s="16"/>
      <c r="P221" s="18"/>
    </row>
    <row r="222" spans="1:16" s="53" customFormat="1" ht="41.25" customHeight="1" x14ac:dyDescent="0.2">
      <c r="A222" s="105" t="s">
        <v>1269</v>
      </c>
      <c r="B222" s="103" t="s">
        <v>1689</v>
      </c>
      <c r="C222" s="103" t="s">
        <v>2969</v>
      </c>
      <c r="D222" s="65">
        <v>2462.5</v>
      </c>
      <c r="E222" s="126">
        <v>6482</v>
      </c>
      <c r="F222" s="106">
        <v>41115</v>
      </c>
      <c r="G222" s="103" t="s">
        <v>1840</v>
      </c>
      <c r="H222" s="104" t="s">
        <v>769</v>
      </c>
      <c r="I222" s="16"/>
      <c r="J222" s="104" t="s">
        <v>769</v>
      </c>
      <c r="K222" s="16"/>
      <c r="L222" s="16"/>
      <c r="M222" s="104" t="s">
        <v>769</v>
      </c>
      <c r="N222" s="104"/>
      <c r="O222" s="16"/>
      <c r="P222" s="18"/>
    </row>
    <row r="223" spans="1:16" s="53" customFormat="1" ht="41.25" customHeight="1" x14ac:dyDescent="0.2">
      <c r="A223" s="105" t="s">
        <v>1270</v>
      </c>
      <c r="B223" s="103" t="s">
        <v>1638</v>
      </c>
      <c r="C223" s="103" t="s">
        <v>1970</v>
      </c>
      <c r="D223" s="65">
        <v>950</v>
      </c>
      <c r="E223" s="126">
        <v>6484</v>
      </c>
      <c r="F223" s="106">
        <v>41130</v>
      </c>
      <c r="G223" s="103" t="s">
        <v>1841</v>
      </c>
      <c r="H223" s="104" t="s">
        <v>769</v>
      </c>
      <c r="I223" s="16"/>
      <c r="J223" s="104" t="s">
        <v>769</v>
      </c>
      <c r="K223" s="16"/>
      <c r="L223" s="16"/>
      <c r="M223" s="104" t="s">
        <v>769</v>
      </c>
      <c r="N223" s="104"/>
      <c r="O223" s="16"/>
      <c r="P223" s="18"/>
    </row>
    <row r="224" spans="1:16" s="53" customFormat="1" ht="47.25" customHeight="1" x14ac:dyDescent="0.2">
      <c r="A224" s="105" t="s">
        <v>1271</v>
      </c>
      <c r="B224" s="103" t="s">
        <v>1715</v>
      </c>
      <c r="C224" s="103" t="s">
        <v>2970</v>
      </c>
      <c r="D224" s="65">
        <v>2360</v>
      </c>
      <c r="E224" s="126">
        <v>6496</v>
      </c>
      <c r="F224" s="106">
        <v>41151</v>
      </c>
      <c r="G224" s="103" t="s">
        <v>1842</v>
      </c>
      <c r="H224" s="104" t="s">
        <v>769</v>
      </c>
      <c r="I224" s="16"/>
      <c r="J224" s="104" t="s">
        <v>769</v>
      </c>
      <c r="K224" s="16"/>
      <c r="L224" s="16"/>
      <c r="M224" s="104" t="s">
        <v>769</v>
      </c>
      <c r="N224" s="104"/>
      <c r="O224" s="16"/>
      <c r="P224" s="18"/>
    </row>
    <row r="225" spans="1:16" s="53" customFormat="1" ht="47.25" customHeight="1" x14ac:dyDescent="0.2">
      <c r="A225" s="798" t="s">
        <v>1272</v>
      </c>
      <c r="B225" s="103" t="s">
        <v>106</v>
      </c>
      <c r="C225" s="799" t="s">
        <v>2971</v>
      </c>
      <c r="D225" s="65">
        <v>585</v>
      </c>
      <c r="E225" s="126">
        <v>6497</v>
      </c>
      <c r="F225" s="808">
        <v>41151</v>
      </c>
      <c r="G225" s="103" t="s">
        <v>1843</v>
      </c>
      <c r="H225" s="104" t="s">
        <v>769</v>
      </c>
      <c r="I225" s="16"/>
      <c r="J225" s="104" t="s">
        <v>769</v>
      </c>
      <c r="K225" s="16"/>
      <c r="L225" s="16"/>
      <c r="M225" s="104" t="s">
        <v>769</v>
      </c>
      <c r="N225" s="104"/>
      <c r="O225" s="16"/>
      <c r="P225" s="18"/>
    </row>
    <row r="226" spans="1:16" s="53" customFormat="1" ht="47.25" customHeight="1" x14ac:dyDescent="0.2">
      <c r="A226" s="798"/>
      <c r="B226" s="103" t="s">
        <v>745</v>
      </c>
      <c r="C226" s="799"/>
      <c r="D226" s="65">
        <v>380</v>
      </c>
      <c r="E226" s="126">
        <v>6498</v>
      </c>
      <c r="F226" s="808"/>
      <c r="G226" s="103" t="s">
        <v>1844</v>
      </c>
      <c r="H226" s="104" t="s">
        <v>769</v>
      </c>
      <c r="I226" s="16"/>
      <c r="J226" s="104" t="s">
        <v>769</v>
      </c>
      <c r="K226" s="16"/>
      <c r="L226" s="16"/>
      <c r="M226" s="104" t="s">
        <v>769</v>
      </c>
      <c r="N226" s="104"/>
      <c r="O226" s="16"/>
      <c r="P226" s="18"/>
    </row>
    <row r="227" spans="1:16" s="53" customFormat="1" ht="47.25" customHeight="1" x14ac:dyDescent="0.2">
      <c r="A227" s="798"/>
      <c r="B227" s="103" t="s">
        <v>1701</v>
      </c>
      <c r="C227" s="799"/>
      <c r="D227" s="65">
        <v>1110</v>
      </c>
      <c r="E227" s="126">
        <v>6499</v>
      </c>
      <c r="F227" s="808"/>
      <c r="G227" s="103" t="s">
        <v>1843</v>
      </c>
      <c r="H227" s="104" t="s">
        <v>769</v>
      </c>
      <c r="I227" s="16"/>
      <c r="J227" s="104" t="s">
        <v>769</v>
      </c>
      <c r="K227" s="16"/>
      <c r="L227" s="16"/>
      <c r="M227" s="104" t="s">
        <v>769</v>
      </c>
      <c r="N227" s="104"/>
      <c r="O227" s="16"/>
      <c r="P227" s="18"/>
    </row>
    <row r="228" spans="1:16" s="53" customFormat="1" ht="47.25" customHeight="1" x14ac:dyDescent="0.2">
      <c r="A228" s="105" t="s">
        <v>1273</v>
      </c>
      <c r="B228" s="103" t="s">
        <v>749</v>
      </c>
      <c r="C228" s="103" t="s">
        <v>2972</v>
      </c>
      <c r="D228" s="65">
        <f>446.26+192.73</f>
        <v>638.99</v>
      </c>
      <c r="E228" s="126" t="s">
        <v>41</v>
      </c>
      <c r="F228" s="106">
        <v>41157</v>
      </c>
      <c r="G228" s="103" t="s">
        <v>1845</v>
      </c>
      <c r="H228" s="104" t="s">
        <v>769</v>
      </c>
      <c r="I228" s="16"/>
      <c r="J228" s="104" t="s">
        <v>769</v>
      </c>
      <c r="K228" s="16"/>
      <c r="L228" s="16"/>
      <c r="M228" s="104" t="s">
        <v>769</v>
      </c>
      <c r="N228" s="104"/>
      <c r="O228" s="16"/>
      <c r="P228" s="18"/>
    </row>
    <row r="229" spans="1:16" s="53" customFormat="1" ht="47.25" customHeight="1" x14ac:dyDescent="0.2">
      <c r="A229" s="105" t="s">
        <v>1274</v>
      </c>
      <c r="B229" s="103" t="s">
        <v>1716</v>
      </c>
      <c r="C229" s="103" t="s">
        <v>2973</v>
      </c>
      <c r="D229" s="65">
        <v>830</v>
      </c>
      <c r="E229" s="126">
        <v>6495</v>
      </c>
      <c r="F229" s="106">
        <v>41150</v>
      </c>
      <c r="G229" s="103" t="s">
        <v>1846</v>
      </c>
      <c r="H229" s="104" t="s">
        <v>769</v>
      </c>
      <c r="I229" s="16"/>
      <c r="J229" s="104" t="s">
        <v>769</v>
      </c>
      <c r="K229" s="16"/>
      <c r="L229" s="16"/>
      <c r="M229" s="104" t="s">
        <v>769</v>
      </c>
      <c r="N229" s="104"/>
      <c r="O229" s="16"/>
      <c r="P229" s="18"/>
    </row>
    <row r="230" spans="1:16" s="53" customFormat="1" ht="46.5" customHeight="1" x14ac:dyDescent="0.2">
      <c r="A230" s="105" t="s">
        <v>1275</v>
      </c>
      <c r="B230" s="103" t="s">
        <v>1616</v>
      </c>
      <c r="C230" s="103" t="s">
        <v>2974</v>
      </c>
      <c r="D230" s="65">
        <v>3570</v>
      </c>
      <c r="E230" s="126">
        <v>6500</v>
      </c>
      <c r="F230" s="106">
        <v>41151</v>
      </c>
      <c r="G230" s="103" t="s">
        <v>1847</v>
      </c>
      <c r="H230" s="104" t="s">
        <v>769</v>
      </c>
      <c r="I230" s="16"/>
      <c r="J230" s="104" t="s">
        <v>769</v>
      </c>
      <c r="K230" s="16"/>
      <c r="L230" s="16"/>
      <c r="M230" s="104" t="s">
        <v>769</v>
      </c>
      <c r="N230" s="104"/>
      <c r="O230" s="16"/>
      <c r="P230" s="18"/>
    </row>
    <row r="231" spans="1:16" s="53" customFormat="1" ht="46.5" customHeight="1" x14ac:dyDescent="0.2">
      <c r="A231" s="105" t="s">
        <v>1276</v>
      </c>
      <c r="B231" s="103" t="s">
        <v>1717</v>
      </c>
      <c r="C231" s="103" t="s">
        <v>1925</v>
      </c>
      <c r="D231" s="65">
        <v>700</v>
      </c>
      <c r="E231" s="126">
        <v>6490</v>
      </c>
      <c r="F231" s="106">
        <v>41143</v>
      </c>
      <c r="G231" s="103" t="s">
        <v>1848</v>
      </c>
      <c r="H231" s="104" t="s">
        <v>769</v>
      </c>
      <c r="I231" s="16"/>
      <c r="J231" s="104" t="s">
        <v>769</v>
      </c>
      <c r="K231" s="16"/>
      <c r="L231" s="16"/>
      <c r="M231" s="104" t="s">
        <v>769</v>
      </c>
      <c r="N231" s="104"/>
      <c r="O231" s="16"/>
      <c r="P231" s="18"/>
    </row>
    <row r="232" spans="1:16" s="53" customFormat="1" ht="46.5" customHeight="1" x14ac:dyDescent="0.2">
      <c r="A232" s="105" t="s">
        <v>1277</v>
      </c>
      <c r="B232" s="103" t="s">
        <v>1718</v>
      </c>
      <c r="C232" s="103" t="s">
        <v>2975</v>
      </c>
      <c r="D232" s="65">
        <v>452</v>
      </c>
      <c r="E232" s="126">
        <v>6489</v>
      </c>
      <c r="F232" s="106">
        <v>41141</v>
      </c>
      <c r="G232" s="103" t="s">
        <v>1849</v>
      </c>
      <c r="H232" s="104" t="s">
        <v>769</v>
      </c>
      <c r="I232" s="16"/>
      <c r="J232" s="104" t="s">
        <v>769</v>
      </c>
      <c r="K232" s="16"/>
      <c r="L232" s="16"/>
      <c r="M232" s="104" t="s">
        <v>769</v>
      </c>
      <c r="N232" s="104"/>
      <c r="O232" s="16"/>
      <c r="P232" s="18"/>
    </row>
    <row r="233" spans="1:16" s="53" customFormat="1" ht="46.5" customHeight="1" x14ac:dyDescent="0.2">
      <c r="A233" s="105" t="s">
        <v>1278</v>
      </c>
      <c r="B233" s="103" t="s">
        <v>153</v>
      </c>
      <c r="C233" s="103" t="s">
        <v>2976</v>
      </c>
      <c r="D233" s="65">
        <v>110</v>
      </c>
      <c r="E233" s="126">
        <v>6501</v>
      </c>
      <c r="F233" s="106">
        <v>41152</v>
      </c>
      <c r="G233" s="103" t="s">
        <v>1850</v>
      </c>
      <c r="H233" s="104" t="s">
        <v>769</v>
      </c>
      <c r="I233" s="16"/>
      <c r="J233" s="104" t="s">
        <v>769</v>
      </c>
      <c r="K233" s="16"/>
      <c r="L233" s="16"/>
      <c r="M233" s="104" t="s">
        <v>769</v>
      </c>
      <c r="N233" s="104"/>
      <c r="O233" s="16"/>
      <c r="P233" s="18"/>
    </row>
    <row r="234" spans="1:16" s="53" customFormat="1" ht="64.5" customHeight="1" x14ac:dyDescent="0.2">
      <c r="A234" s="798" t="s">
        <v>1279</v>
      </c>
      <c r="B234" s="103" t="s">
        <v>1719</v>
      </c>
      <c r="C234" s="799" t="s">
        <v>2977</v>
      </c>
      <c r="D234" s="65">
        <v>1500</v>
      </c>
      <c r="E234" s="124" t="s">
        <v>42</v>
      </c>
      <c r="F234" s="808">
        <v>41197</v>
      </c>
      <c r="G234" s="103" t="s">
        <v>1851</v>
      </c>
      <c r="H234" s="104" t="s">
        <v>769</v>
      </c>
      <c r="I234" s="16"/>
      <c r="J234" s="104" t="s">
        <v>769</v>
      </c>
      <c r="K234" s="16"/>
      <c r="L234" s="16"/>
      <c r="M234" s="104" t="s">
        <v>769</v>
      </c>
      <c r="N234" s="104"/>
      <c r="O234" s="16"/>
      <c r="P234" s="18"/>
    </row>
    <row r="235" spans="1:16" s="53" customFormat="1" ht="64.5" customHeight="1" x14ac:dyDescent="0.2">
      <c r="A235" s="798"/>
      <c r="B235" s="103" t="s">
        <v>1720</v>
      </c>
      <c r="C235" s="799"/>
      <c r="D235" s="65">
        <v>1500</v>
      </c>
      <c r="E235" s="124" t="s">
        <v>43</v>
      </c>
      <c r="F235" s="808"/>
      <c r="G235" s="103" t="s">
        <v>1851</v>
      </c>
      <c r="H235" s="104" t="s">
        <v>769</v>
      </c>
      <c r="I235" s="16"/>
      <c r="J235" s="104" t="s">
        <v>769</v>
      </c>
      <c r="K235" s="16"/>
      <c r="L235" s="16"/>
      <c r="M235" s="104" t="s">
        <v>769</v>
      </c>
      <c r="N235" s="104"/>
      <c r="O235" s="16"/>
      <c r="P235" s="18"/>
    </row>
    <row r="236" spans="1:16" s="53" customFormat="1" ht="64.5" customHeight="1" x14ac:dyDescent="0.2">
      <c r="A236" s="798"/>
      <c r="B236" s="103" t="s">
        <v>1721</v>
      </c>
      <c r="C236" s="799"/>
      <c r="D236" s="65">
        <v>1500</v>
      </c>
      <c r="E236" s="124" t="s">
        <v>44</v>
      </c>
      <c r="F236" s="808"/>
      <c r="G236" s="103" t="s">
        <v>1851</v>
      </c>
      <c r="H236" s="104" t="s">
        <v>769</v>
      </c>
      <c r="I236" s="16"/>
      <c r="J236" s="104" t="s">
        <v>769</v>
      </c>
      <c r="K236" s="16"/>
      <c r="L236" s="16"/>
      <c r="M236" s="104" t="s">
        <v>769</v>
      </c>
      <c r="N236" s="104"/>
      <c r="O236" s="16"/>
      <c r="P236" s="18"/>
    </row>
    <row r="237" spans="1:16" s="53" customFormat="1" ht="64.5" customHeight="1" x14ac:dyDescent="0.2">
      <c r="A237" s="798"/>
      <c r="B237" s="103" t="s">
        <v>2533</v>
      </c>
      <c r="C237" s="799"/>
      <c r="D237" s="65">
        <v>1500</v>
      </c>
      <c r="E237" s="124" t="s">
        <v>45</v>
      </c>
      <c r="F237" s="808"/>
      <c r="G237" s="103" t="s">
        <v>1851</v>
      </c>
      <c r="H237" s="104" t="s">
        <v>769</v>
      </c>
      <c r="I237" s="16"/>
      <c r="J237" s="104" t="s">
        <v>769</v>
      </c>
      <c r="K237" s="16"/>
      <c r="L237" s="16"/>
      <c r="M237" s="104" t="s">
        <v>769</v>
      </c>
      <c r="N237" s="104"/>
      <c r="O237" s="16"/>
      <c r="P237" s="18"/>
    </row>
    <row r="238" spans="1:16" s="53" customFormat="1" ht="51.75" customHeight="1" x14ac:dyDescent="0.2">
      <c r="A238" s="105" t="s">
        <v>1280</v>
      </c>
      <c r="B238" s="103" t="s">
        <v>168</v>
      </c>
      <c r="C238" s="103" t="s">
        <v>2978</v>
      </c>
      <c r="D238" s="65">
        <v>290</v>
      </c>
      <c r="E238" s="126">
        <v>6488</v>
      </c>
      <c r="F238" s="106">
        <v>41141</v>
      </c>
      <c r="G238" s="103" t="s">
        <v>1852</v>
      </c>
      <c r="H238" s="104" t="s">
        <v>769</v>
      </c>
      <c r="I238" s="16"/>
      <c r="J238" s="104" t="s">
        <v>769</v>
      </c>
      <c r="K238" s="16"/>
      <c r="L238" s="16"/>
      <c r="M238" s="104" t="s">
        <v>769</v>
      </c>
      <c r="N238" s="104"/>
      <c r="O238" s="16"/>
      <c r="P238" s="18"/>
    </row>
    <row r="239" spans="1:16" s="53" customFormat="1" ht="65.25" customHeight="1" x14ac:dyDescent="0.2">
      <c r="A239" s="798" t="s">
        <v>1281</v>
      </c>
      <c r="B239" s="103" t="s">
        <v>1722</v>
      </c>
      <c r="C239" s="799" t="s">
        <v>2979</v>
      </c>
      <c r="D239" s="65">
        <v>470</v>
      </c>
      <c r="E239" s="126">
        <v>6526</v>
      </c>
      <c r="F239" s="106">
        <v>41180</v>
      </c>
      <c r="G239" s="103" t="s">
        <v>1853</v>
      </c>
      <c r="H239" s="104" t="s">
        <v>769</v>
      </c>
      <c r="I239" s="16"/>
      <c r="J239" s="104" t="s">
        <v>769</v>
      </c>
      <c r="K239" s="16"/>
      <c r="L239" s="16"/>
      <c r="M239" s="104" t="s">
        <v>769</v>
      </c>
      <c r="N239" s="104"/>
      <c r="O239" s="16"/>
      <c r="P239" s="18"/>
    </row>
    <row r="240" spans="1:16" s="53" customFormat="1" ht="65.25" customHeight="1" x14ac:dyDescent="0.2">
      <c r="A240" s="798"/>
      <c r="B240" s="103" t="s">
        <v>748</v>
      </c>
      <c r="C240" s="799"/>
      <c r="D240" s="65">
        <v>5530</v>
      </c>
      <c r="E240" s="124" t="s">
        <v>46</v>
      </c>
      <c r="F240" s="106">
        <v>41180</v>
      </c>
      <c r="G240" s="103" t="s">
        <v>1854</v>
      </c>
      <c r="H240" s="104" t="s">
        <v>769</v>
      </c>
      <c r="I240" s="16"/>
      <c r="J240" s="104" t="s">
        <v>769</v>
      </c>
      <c r="K240" s="16"/>
      <c r="L240" s="16"/>
      <c r="M240" s="104" t="s">
        <v>769</v>
      </c>
      <c r="N240" s="104"/>
      <c r="O240" s="16"/>
      <c r="P240" s="18"/>
    </row>
    <row r="241" spans="1:16" s="53" customFormat="1" ht="42" customHeight="1" x14ac:dyDescent="0.2">
      <c r="A241" s="105" t="s">
        <v>1282</v>
      </c>
      <c r="B241" s="103" t="s">
        <v>574</v>
      </c>
      <c r="C241" s="103" t="s">
        <v>2980</v>
      </c>
      <c r="D241" s="65">
        <v>136</v>
      </c>
      <c r="E241" s="126">
        <v>6491</v>
      </c>
      <c r="F241" s="106">
        <v>41144</v>
      </c>
      <c r="G241" s="103" t="s">
        <v>1855</v>
      </c>
      <c r="H241" s="104" t="s">
        <v>769</v>
      </c>
      <c r="I241" s="16"/>
      <c r="J241" s="104" t="s">
        <v>769</v>
      </c>
      <c r="K241" s="16"/>
      <c r="L241" s="16"/>
      <c r="M241" s="104" t="s">
        <v>769</v>
      </c>
      <c r="N241" s="104"/>
      <c r="O241" s="16"/>
      <c r="P241" s="18"/>
    </row>
    <row r="242" spans="1:16" s="53" customFormat="1" ht="42" customHeight="1" x14ac:dyDescent="0.2">
      <c r="A242" s="105" t="s">
        <v>1283</v>
      </c>
      <c r="B242" s="103" t="s">
        <v>1680</v>
      </c>
      <c r="C242" s="103" t="s">
        <v>2981</v>
      </c>
      <c r="D242" s="65">
        <v>257.5</v>
      </c>
      <c r="E242" s="126">
        <v>6502</v>
      </c>
      <c r="F242" s="106">
        <v>41152</v>
      </c>
      <c r="G242" s="103" t="s">
        <v>1850</v>
      </c>
      <c r="H242" s="104" t="s">
        <v>769</v>
      </c>
      <c r="I242" s="16"/>
      <c r="J242" s="104" t="s">
        <v>769</v>
      </c>
      <c r="K242" s="16"/>
      <c r="L242" s="16"/>
      <c r="M242" s="104" t="s">
        <v>769</v>
      </c>
      <c r="N242" s="104"/>
      <c r="O242" s="16"/>
      <c r="P242" s="18"/>
    </row>
    <row r="243" spans="1:16" s="53" customFormat="1" ht="63.75" customHeight="1" x14ac:dyDescent="0.2">
      <c r="A243" s="105" t="s">
        <v>1284</v>
      </c>
      <c r="B243" s="103" t="s">
        <v>1693</v>
      </c>
      <c r="C243" s="103" t="s">
        <v>2982</v>
      </c>
      <c r="D243" s="65">
        <v>25494.36</v>
      </c>
      <c r="E243" s="124" t="s">
        <v>47</v>
      </c>
      <c r="F243" s="106">
        <v>41193</v>
      </c>
      <c r="G243" s="103" t="s">
        <v>1856</v>
      </c>
      <c r="H243" s="104" t="s">
        <v>769</v>
      </c>
      <c r="I243" s="16"/>
      <c r="J243" s="104" t="s">
        <v>769</v>
      </c>
      <c r="K243" s="16"/>
      <c r="L243" s="16"/>
      <c r="M243" s="104" t="s">
        <v>769</v>
      </c>
      <c r="N243" s="104"/>
      <c r="O243" s="16"/>
      <c r="P243" s="18"/>
    </row>
    <row r="244" spans="1:16" s="53" customFormat="1" ht="60" customHeight="1" x14ac:dyDescent="0.2">
      <c r="A244" s="105" t="s">
        <v>1285</v>
      </c>
      <c r="B244" s="103" t="s">
        <v>228</v>
      </c>
      <c r="C244" s="103" t="s">
        <v>2983</v>
      </c>
      <c r="D244" s="65">
        <v>11865</v>
      </c>
      <c r="E244" s="126">
        <v>6509</v>
      </c>
      <c r="F244" s="106">
        <v>41170</v>
      </c>
      <c r="G244" s="103" t="s">
        <v>1857</v>
      </c>
      <c r="H244" s="104" t="s">
        <v>769</v>
      </c>
      <c r="I244" s="16"/>
      <c r="J244" s="104" t="s">
        <v>769</v>
      </c>
      <c r="K244" s="16"/>
      <c r="L244" s="16"/>
      <c r="M244" s="104" t="s">
        <v>769</v>
      </c>
      <c r="N244" s="104"/>
      <c r="O244" s="16"/>
      <c r="P244" s="18"/>
    </row>
    <row r="245" spans="1:16" s="53" customFormat="1" ht="42" customHeight="1" x14ac:dyDescent="0.2">
      <c r="A245" s="798" t="s">
        <v>1286</v>
      </c>
      <c r="B245" s="103" t="s">
        <v>101</v>
      </c>
      <c r="C245" s="799" t="s">
        <v>2984</v>
      </c>
      <c r="D245" s="65">
        <v>791</v>
      </c>
      <c r="E245" s="126">
        <v>6507</v>
      </c>
      <c r="F245" s="106">
        <v>41158</v>
      </c>
      <c r="G245" s="103" t="s">
        <v>1858</v>
      </c>
      <c r="H245" s="104" t="s">
        <v>769</v>
      </c>
      <c r="I245" s="16"/>
      <c r="J245" s="104" t="s">
        <v>769</v>
      </c>
      <c r="K245" s="16"/>
      <c r="L245" s="16"/>
      <c r="M245" s="104" t="s">
        <v>769</v>
      </c>
      <c r="N245" s="104"/>
      <c r="O245" s="16"/>
      <c r="P245" s="18"/>
    </row>
    <row r="246" spans="1:16" s="53" customFormat="1" ht="42" customHeight="1" x14ac:dyDescent="0.2">
      <c r="A246" s="798"/>
      <c r="B246" s="103" t="s">
        <v>1691</v>
      </c>
      <c r="C246" s="799"/>
      <c r="D246" s="65">
        <v>118.75</v>
      </c>
      <c r="E246" s="126">
        <v>6508</v>
      </c>
      <c r="F246" s="106">
        <v>41158</v>
      </c>
      <c r="G246" s="103" t="s">
        <v>1859</v>
      </c>
      <c r="H246" s="104" t="s">
        <v>769</v>
      </c>
      <c r="I246" s="16"/>
      <c r="J246" s="104" t="s">
        <v>769</v>
      </c>
      <c r="K246" s="16"/>
      <c r="L246" s="16"/>
      <c r="M246" s="104" t="s">
        <v>769</v>
      </c>
      <c r="N246" s="104"/>
      <c r="O246" s="16"/>
      <c r="P246" s="18"/>
    </row>
    <row r="247" spans="1:16" s="53" customFormat="1" ht="42" customHeight="1" x14ac:dyDescent="0.2">
      <c r="A247" s="105" t="s">
        <v>1287</v>
      </c>
      <c r="B247" s="103" t="s">
        <v>1610</v>
      </c>
      <c r="C247" s="103" t="s">
        <v>2985</v>
      </c>
      <c r="D247" s="65">
        <v>216.96</v>
      </c>
      <c r="E247" s="126">
        <v>6494</v>
      </c>
      <c r="F247" s="106">
        <v>41149</v>
      </c>
      <c r="G247" s="103" t="s">
        <v>1860</v>
      </c>
      <c r="H247" s="104" t="s">
        <v>769</v>
      </c>
      <c r="I247" s="16"/>
      <c r="J247" s="104" t="s">
        <v>769</v>
      </c>
      <c r="K247" s="16"/>
      <c r="L247" s="16"/>
      <c r="M247" s="104" t="s">
        <v>769</v>
      </c>
      <c r="N247" s="104"/>
      <c r="O247" s="16"/>
      <c r="P247" s="18"/>
    </row>
    <row r="248" spans="1:16" s="53" customFormat="1" ht="63.75" customHeight="1" x14ac:dyDescent="0.2">
      <c r="A248" s="798" t="s">
        <v>1288</v>
      </c>
      <c r="B248" s="103" t="s">
        <v>1637</v>
      </c>
      <c r="C248" s="799" t="s">
        <v>1965</v>
      </c>
      <c r="D248" s="65">
        <v>775</v>
      </c>
      <c r="E248" s="126">
        <v>6520</v>
      </c>
      <c r="F248" s="808">
        <v>41179</v>
      </c>
      <c r="G248" s="103" t="s">
        <v>1861</v>
      </c>
      <c r="H248" s="104" t="s">
        <v>769</v>
      </c>
      <c r="I248" s="16"/>
      <c r="J248" s="104" t="s">
        <v>769</v>
      </c>
      <c r="K248" s="16"/>
      <c r="L248" s="16"/>
      <c r="M248" s="104" t="s">
        <v>769</v>
      </c>
      <c r="N248" s="104"/>
      <c r="O248" s="16"/>
      <c r="P248" s="18"/>
    </row>
    <row r="249" spans="1:16" s="53" customFormat="1" ht="63.75" customHeight="1" x14ac:dyDescent="0.2">
      <c r="A249" s="798"/>
      <c r="B249" s="103" t="s">
        <v>738</v>
      </c>
      <c r="C249" s="799"/>
      <c r="D249" s="65">
        <v>5550</v>
      </c>
      <c r="E249" s="126">
        <v>6519</v>
      </c>
      <c r="F249" s="808"/>
      <c r="G249" s="103" t="s">
        <v>1862</v>
      </c>
      <c r="H249" s="104" t="s">
        <v>769</v>
      </c>
      <c r="I249" s="16"/>
      <c r="J249" s="104" t="s">
        <v>769</v>
      </c>
      <c r="K249" s="16"/>
      <c r="L249" s="16"/>
      <c r="M249" s="104" t="s">
        <v>769</v>
      </c>
      <c r="N249" s="104"/>
      <c r="O249" s="16"/>
      <c r="P249" s="18"/>
    </row>
    <row r="250" spans="1:16" s="53" customFormat="1" ht="42" customHeight="1" x14ac:dyDescent="0.2">
      <c r="A250" s="105" t="s">
        <v>1289</v>
      </c>
      <c r="B250" s="103" t="s">
        <v>1723</v>
      </c>
      <c r="C250" s="103" t="s">
        <v>2986</v>
      </c>
      <c r="D250" s="65">
        <v>3315.12</v>
      </c>
      <c r="E250" s="126">
        <v>6511</v>
      </c>
      <c r="F250" s="106">
        <v>41171</v>
      </c>
      <c r="G250" s="103" t="s">
        <v>1854</v>
      </c>
      <c r="H250" s="104" t="s">
        <v>769</v>
      </c>
      <c r="I250" s="16"/>
      <c r="J250" s="104" t="s">
        <v>769</v>
      </c>
      <c r="K250" s="16"/>
      <c r="L250" s="16"/>
      <c r="M250" s="104" t="s">
        <v>769</v>
      </c>
      <c r="N250" s="104"/>
      <c r="O250" s="16"/>
      <c r="P250" s="18"/>
    </row>
    <row r="251" spans="1:16" s="53" customFormat="1" ht="42" customHeight="1" x14ac:dyDescent="0.2">
      <c r="A251" s="105" t="s">
        <v>1290</v>
      </c>
      <c r="B251" s="103" t="s">
        <v>1724</v>
      </c>
      <c r="C251" s="103" t="s">
        <v>2987</v>
      </c>
      <c r="D251" s="65">
        <v>1900</v>
      </c>
      <c r="E251" s="126">
        <v>6531</v>
      </c>
      <c r="F251" s="106">
        <v>41199</v>
      </c>
      <c r="G251" s="103" t="s">
        <v>1863</v>
      </c>
      <c r="H251" s="104" t="s">
        <v>769</v>
      </c>
      <c r="I251" s="16"/>
      <c r="J251" s="104" t="s">
        <v>769</v>
      </c>
      <c r="K251" s="16"/>
      <c r="L251" s="16"/>
      <c r="M251" s="104" t="s">
        <v>769</v>
      </c>
      <c r="N251" s="104"/>
      <c r="O251" s="16"/>
      <c r="P251" s="18"/>
    </row>
    <row r="252" spans="1:16" s="53" customFormat="1" ht="42" customHeight="1" x14ac:dyDescent="0.2">
      <c r="A252" s="105" t="s">
        <v>1291</v>
      </c>
      <c r="B252" s="103" t="s">
        <v>1642</v>
      </c>
      <c r="C252" s="103" t="s">
        <v>2988</v>
      </c>
      <c r="D252" s="65">
        <v>600</v>
      </c>
      <c r="E252" s="126">
        <v>6527</v>
      </c>
      <c r="F252" s="106">
        <v>41186</v>
      </c>
      <c r="G252" s="103" t="s">
        <v>1864</v>
      </c>
      <c r="H252" s="104" t="s">
        <v>769</v>
      </c>
      <c r="I252" s="16"/>
      <c r="J252" s="104" t="s">
        <v>769</v>
      </c>
      <c r="K252" s="16"/>
      <c r="L252" s="16"/>
      <c r="M252" s="104" t="s">
        <v>769</v>
      </c>
      <c r="N252" s="104"/>
      <c r="O252" s="16"/>
      <c r="P252" s="18"/>
    </row>
    <row r="253" spans="1:16" s="53" customFormat="1" ht="63.75" customHeight="1" x14ac:dyDescent="0.2">
      <c r="A253" s="105" t="s">
        <v>1292</v>
      </c>
      <c r="B253" s="103" t="s">
        <v>1725</v>
      </c>
      <c r="C253" s="103" t="s">
        <v>2989</v>
      </c>
      <c r="D253" s="65">
        <v>3390</v>
      </c>
      <c r="E253" s="124" t="s">
        <v>48</v>
      </c>
      <c r="F253" s="106">
        <v>41194</v>
      </c>
      <c r="G253" s="103" t="s">
        <v>1865</v>
      </c>
      <c r="H253" s="104" t="s">
        <v>769</v>
      </c>
      <c r="I253" s="16"/>
      <c r="J253" s="104" t="s">
        <v>769</v>
      </c>
      <c r="K253" s="16"/>
      <c r="L253" s="16"/>
      <c r="M253" s="104" t="s">
        <v>769</v>
      </c>
      <c r="N253" s="104"/>
      <c r="O253" s="16"/>
      <c r="P253" s="18"/>
    </row>
    <row r="254" spans="1:16" s="53" customFormat="1" ht="49.5" customHeight="1" x14ac:dyDescent="0.2">
      <c r="A254" s="105" t="s">
        <v>1293</v>
      </c>
      <c r="B254" s="103" t="s">
        <v>753</v>
      </c>
      <c r="C254" s="103" t="s">
        <v>2990</v>
      </c>
      <c r="D254" s="65">
        <v>361.6</v>
      </c>
      <c r="E254" s="126">
        <v>6521</v>
      </c>
      <c r="F254" s="106">
        <v>41179</v>
      </c>
      <c r="G254" s="103" t="s">
        <v>1866</v>
      </c>
      <c r="H254" s="104" t="s">
        <v>769</v>
      </c>
      <c r="I254" s="16"/>
      <c r="J254" s="104" t="s">
        <v>769</v>
      </c>
      <c r="K254" s="16"/>
      <c r="L254" s="16"/>
      <c r="M254" s="104" t="s">
        <v>769</v>
      </c>
      <c r="N254" s="104"/>
      <c r="O254" s="16"/>
      <c r="P254" s="18"/>
    </row>
    <row r="255" spans="1:16" s="53" customFormat="1" ht="49.5" customHeight="1" x14ac:dyDescent="0.2">
      <c r="A255" s="105" t="s">
        <v>1294</v>
      </c>
      <c r="B255" s="103" t="s">
        <v>442</v>
      </c>
      <c r="C255" s="103" t="s">
        <v>2991</v>
      </c>
      <c r="D255" s="65">
        <v>90</v>
      </c>
      <c r="E255" s="126">
        <v>6516</v>
      </c>
      <c r="F255" s="106">
        <v>41172</v>
      </c>
      <c r="G255" s="103" t="s">
        <v>1867</v>
      </c>
      <c r="H255" s="104" t="s">
        <v>769</v>
      </c>
      <c r="I255" s="16"/>
      <c r="J255" s="104" t="s">
        <v>769</v>
      </c>
      <c r="K255" s="16"/>
      <c r="L255" s="16"/>
      <c r="M255" s="104" t="s">
        <v>769</v>
      </c>
      <c r="N255" s="104"/>
      <c r="O255" s="16"/>
      <c r="P255" s="18"/>
    </row>
    <row r="256" spans="1:16" s="53" customFormat="1" ht="49.5" customHeight="1" x14ac:dyDescent="0.2">
      <c r="A256" s="105" t="s">
        <v>1295</v>
      </c>
      <c r="B256" s="103" t="s">
        <v>1610</v>
      </c>
      <c r="C256" s="103" t="s">
        <v>2992</v>
      </c>
      <c r="D256" s="65">
        <v>122.04</v>
      </c>
      <c r="E256" s="126">
        <v>6517</v>
      </c>
      <c r="F256" s="106">
        <v>41173</v>
      </c>
      <c r="G256" s="103" t="s">
        <v>1868</v>
      </c>
      <c r="H256" s="104" t="s">
        <v>769</v>
      </c>
      <c r="I256" s="16"/>
      <c r="J256" s="104" t="s">
        <v>769</v>
      </c>
      <c r="K256" s="16"/>
      <c r="L256" s="16"/>
      <c r="M256" s="104" t="s">
        <v>769</v>
      </c>
      <c r="N256" s="104"/>
      <c r="O256" s="16"/>
      <c r="P256" s="18"/>
    </row>
    <row r="257" spans="1:16" s="53" customFormat="1" ht="49.5" customHeight="1" x14ac:dyDescent="0.2">
      <c r="A257" s="105" t="s">
        <v>1296</v>
      </c>
      <c r="B257" s="103" t="s">
        <v>1610</v>
      </c>
      <c r="C257" s="103" t="s">
        <v>2993</v>
      </c>
      <c r="D257" s="65">
        <v>216.96</v>
      </c>
      <c r="E257" s="126">
        <v>6523</v>
      </c>
      <c r="F257" s="106">
        <v>41180</v>
      </c>
      <c r="G257" s="103" t="s">
        <v>1860</v>
      </c>
      <c r="H257" s="104" t="s">
        <v>769</v>
      </c>
      <c r="I257" s="16"/>
      <c r="J257" s="104" t="s">
        <v>769</v>
      </c>
      <c r="K257" s="16"/>
      <c r="L257" s="16"/>
      <c r="M257" s="104" t="s">
        <v>769</v>
      </c>
      <c r="N257" s="104"/>
      <c r="O257" s="16"/>
      <c r="P257" s="18"/>
    </row>
    <row r="258" spans="1:16" s="53" customFormat="1" ht="35.25" customHeight="1" x14ac:dyDescent="0.2">
      <c r="A258" s="798" t="s">
        <v>1297</v>
      </c>
      <c r="B258" s="103" t="s">
        <v>78</v>
      </c>
      <c r="C258" s="814" t="s">
        <v>2994</v>
      </c>
      <c r="D258" s="65">
        <v>3955</v>
      </c>
      <c r="E258" s="126">
        <v>6537</v>
      </c>
      <c r="F258" s="106">
        <v>41211</v>
      </c>
      <c r="G258" s="103" t="s">
        <v>1869</v>
      </c>
      <c r="H258" s="104" t="s">
        <v>769</v>
      </c>
      <c r="I258" s="16"/>
      <c r="J258" s="104" t="s">
        <v>769</v>
      </c>
      <c r="K258" s="16"/>
      <c r="L258" s="16"/>
      <c r="M258" s="104" t="s">
        <v>769</v>
      </c>
      <c r="N258" s="104"/>
      <c r="O258" s="16"/>
      <c r="P258" s="18"/>
    </row>
    <row r="259" spans="1:16" s="53" customFormat="1" ht="35.25" customHeight="1" x14ac:dyDescent="0.2">
      <c r="A259" s="798"/>
      <c r="B259" s="103" t="s">
        <v>1726</v>
      </c>
      <c r="C259" s="814"/>
      <c r="D259" s="65">
        <v>89.9</v>
      </c>
      <c r="E259" s="126">
        <v>6538</v>
      </c>
      <c r="F259" s="106">
        <v>41211</v>
      </c>
      <c r="G259" s="103" t="s">
        <v>1869</v>
      </c>
      <c r="H259" s="104" t="s">
        <v>769</v>
      </c>
      <c r="I259" s="16"/>
      <c r="J259" s="104" t="s">
        <v>769</v>
      </c>
      <c r="K259" s="16"/>
      <c r="L259" s="16"/>
      <c r="M259" s="104" t="s">
        <v>769</v>
      </c>
      <c r="N259" s="104"/>
      <c r="O259" s="16"/>
      <c r="P259" s="18"/>
    </row>
    <row r="260" spans="1:16" s="53" customFormat="1" ht="64.5" customHeight="1" x14ac:dyDescent="0.2">
      <c r="A260" s="105" t="s">
        <v>1298</v>
      </c>
      <c r="B260" s="103" t="s">
        <v>1727</v>
      </c>
      <c r="C260" s="103" t="s">
        <v>2995</v>
      </c>
      <c r="D260" s="65">
        <v>6200</v>
      </c>
      <c r="E260" s="126" t="s">
        <v>49</v>
      </c>
      <c r="F260" s="106">
        <v>41254</v>
      </c>
      <c r="G260" s="103" t="s">
        <v>1870</v>
      </c>
      <c r="H260" s="104" t="s">
        <v>769</v>
      </c>
      <c r="I260" s="16"/>
      <c r="J260" s="104" t="s">
        <v>769</v>
      </c>
      <c r="K260" s="16"/>
      <c r="L260" s="16"/>
      <c r="M260" s="104" t="s">
        <v>769</v>
      </c>
      <c r="N260" s="104"/>
      <c r="O260" s="16"/>
      <c r="P260" s="18"/>
    </row>
    <row r="261" spans="1:16" s="53" customFormat="1" ht="42" customHeight="1" x14ac:dyDescent="0.2">
      <c r="A261" s="105" t="s">
        <v>1299</v>
      </c>
      <c r="B261" s="103" t="s">
        <v>1728</v>
      </c>
      <c r="C261" s="103" t="s">
        <v>2996</v>
      </c>
      <c r="D261" s="65">
        <v>1400</v>
      </c>
      <c r="E261" s="126">
        <v>6543</v>
      </c>
      <c r="F261" s="106">
        <v>41228</v>
      </c>
      <c r="G261" s="103" t="s">
        <v>1871</v>
      </c>
      <c r="H261" s="104" t="s">
        <v>769</v>
      </c>
      <c r="I261" s="16"/>
      <c r="J261" s="104" t="s">
        <v>769</v>
      </c>
      <c r="K261" s="16"/>
      <c r="L261" s="16"/>
      <c r="M261" s="104" t="s">
        <v>769</v>
      </c>
      <c r="N261" s="104"/>
      <c r="O261" s="16"/>
      <c r="P261" s="18"/>
    </row>
    <row r="262" spans="1:16" s="53" customFormat="1" ht="42" customHeight="1" x14ac:dyDescent="0.2">
      <c r="A262" s="105" t="s">
        <v>1300</v>
      </c>
      <c r="B262" s="103" t="s">
        <v>1729</v>
      </c>
      <c r="C262" s="103" t="s">
        <v>2997</v>
      </c>
      <c r="D262" s="65">
        <v>317.05</v>
      </c>
      <c r="E262" s="126">
        <v>6529</v>
      </c>
      <c r="F262" s="106">
        <v>41194</v>
      </c>
      <c r="G262" s="103" t="s">
        <v>1872</v>
      </c>
      <c r="H262" s="104" t="s">
        <v>769</v>
      </c>
      <c r="I262" s="16"/>
      <c r="J262" s="104" t="s">
        <v>769</v>
      </c>
      <c r="K262" s="16"/>
      <c r="L262" s="16"/>
      <c r="M262" s="104" t="s">
        <v>769</v>
      </c>
      <c r="N262" s="104"/>
      <c r="O262" s="16"/>
      <c r="P262" s="18"/>
    </row>
    <row r="263" spans="1:16" s="53" customFormat="1" ht="42" customHeight="1" x14ac:dyDescent="0.2">
      <c r="A263" s="105" t="s">
        <v>1301</v>
      </c>
      <c r="B263" s="103" t="s">
        <v>1638</v>
      </c>
      <c r="C263" s="103" t="s">
        <v>2998</v>
      </c>
      <c r="D263" s="65">
        <v>1660</v>
      </c>
      <c r="E263" s="126">
        <v>6534</v>
      </c>
      <c r="F263" s="106">
        <v>41205</v>
      </c>
      <c r="G263" s="103" t="s">
        <v>1873</v>
      </c>
      <c r="H263" s="104" t="s">
        <v>769</v>
      </c>
      <c r="I263" s="16"/>
      <c r="J263" s="104" t="s">
        <v>769</v>
      </c>
      <c r="K263" s="16"/>
      <c r="L263" s="16"/>
      <c r="M263" s="104" t="s">
        <v>769</v>
      </c>
      <c r="N263" s="104"/>
      <c r="O263" s="16"/>
      <c r="P263" s="18"/>
    </row>
    <row r="264" spans="1:16" s="53" customFormat="1" ht="42" customHeight="1" x14ac:dyDescent="0.2">
      <c r="A264" s="105" t="s">
        <v>1302</v>
      </c>
      <c r="B264" s="103" t="s">
        <v>746</v>
      </c>
      <c r="C264" s="103" t="s">
        <v>1926</v>
      </c>
      <c r="D264" s="65">
        <v>169.5</v>
      </c>
      <c r="E264" s="126">
        <v>6530</v>
      </c>
      <c r="F264" s="106">
        <v>41194</v>
      </c>
      <c r="G264" s="103" t="s">
        <v>1874</v>
      </c>
      <c r="H264" s="104" t="s">
        <v>769</v>
      </c>
      <c r="I264" s="16"/>
      <c r="J264" s="104" t="s">
        <v>769</v>
      </c>
      <c r="K264" s="16"/>
      <c r="L264" s="16"/>
      <c r="M264" s="104" t="s">
        <v>769</v>
      </c>
      <c r="N264" s="104"/>
      <c r="O264" s="16"/>
      <c r="P264" s="18"/>
    </row>
    <row r="265" spans="1:16" s="53" customFormat="1" ht="42" customHeight="1" x14ac:dyDescent="0.2">
      <c r="A265" s="105" t="s">
        <v>1303</v>
      </c>
      <c r="B265" s="103" t="s">
        <v>1616</v>
      </c>
      <c r="C265" s="103" t="s">
        <v>2999</v>
      </c>
      <c r="D265" s="65">
        <v>5610</v>
      </c>
      <c r="E265" s="126">
        <v>6536</v>
      </c>
      <c r="F265" s="106">
        <v>41208</v>
      </c>
      <c r="G265" s="103" t="s">
        <v>1875</v>
      </c>
      <c r="H265" s="104" t="s">
        <v>769</v>
      </c>
      <c r="I265" s="16"/>
      <c r="J265" s="104" t="s">
        <v>769</v>
      </c>
      <c r="K265" s="16"/>
      <c r="L265" s="16"/>
      <c r="M265" s="104" t="s">
        <v>769</v>
      </c>
      <c r="N265" s="104"/>
      <c r="O265" s="16"/>
      <c r="P265" s="18"/>
    </row>
    <row r="266" spans="1:16" s="53" customFormat="1" ht="110.25" customHeight="1" x14ac:dyDescent="0.2">
      <c r="A266" s="105" t="s">
        <v>1304</v>
      </c>
      <c r="B266" s="103" t="s">
        <v>1730</v>
      </c>
      <c r="C266" s="103" t="s">
        <v>3000</v>
      </c>
      <c r="D266" s="65">
        <v>10917.86</v>
      </c>
      <c r="E266" s="126" t="s">
        <v>50</v>
      </c>
      <c r="F266" s="106">
        <v>41257</v>
      </c>
      <c r="G266" s="103" t="s">
        <v>1876</v>
      </c>
      <c r="H266" s="104" t="s">
        <v>769</v>
      </c>
      <c r="I266" s="16"/>
      <c r="J266" s="104" t="s">
        <v>769</v>
      </c>
      <c r="K266" s="16"/>
      <c r="L266" s="16"/>
      <c r="M266" s="104" t="s">
        <v>769</v>
      </c>
      <c r="N266" s="104"/>
      <c r="O266" s="16"/>
      <c r="P266" s="18" t="s">
        <v>2509</v>
      </c>
    </row>
    <row r="267" spans="1:16" s="53" customFormat="1" ht="87" customHeight="1" x14ac:dyDescent="0.2">
      <c r="A267" s="105" t="s">
        <v>1305</v>
      </c>
      <c r="B267" s="103" t="s">
        <v>1731</v>
      </c>
      <c r="C267" s="103" t="s">
        <v>3001</v>
      </c>
      <c r="D267" s="65">
        <v>36803.65</v>
      </c>
      <c r="E267" s="126" t="s">
        <v>51</v>
      </c>
      <c r="F267" s="106">
        <v>41264</v>
      </c>
      <c r="G267" s="103" t="s">
        <v>1877</v>
      </c>
      <c r="H267" s="104" t="s">
        <v>769</v>
      </c>
      <c r="I267" s="16"/>
      <c r="J267" s="104" t="s">
        <v>769</v>
      </c>
      <c r="K267" s="16"/>
      <c r="L267" s="16"/>
      <c r="M267" s="104" t="s">
        <v>769</v>
      </c>
      <c r="N267" s="104"/>
      <c r="O267" s="16"/>
      <c r="P267" s="18"/>
    </row>
    <row r="268" spans="1:16" s="53" customFormat="1" ht="36" customHeight="1" x14ac:dyDescent="0.2">
      <c r="A268" s="798" t="s">
        <v>1306</v>
      </c>
      <c r="B268" s="103" t="s">
        <v>3</v>
      </c>
      <c r="C268" s="814" t="s">
        <v>3002</v>
      </c>
      <c r="D268" s="65">
        <f>880.2+1479.12+583.5</f>
        <v>2942.8199999999997</v>
      </c>
      <c r="E268" s="126">
        <v>6539</v>
      </c>
      <c r="F268" s="106">
        <v>41214</v>
      </c>
      <c r="G268" s="103" t="s">
        <v>1878</v>
      </c>
      <c r="H268" s="104" t="s">
        <v>769</v>
      </c>
      <c r="I268" s="16"/>
      <c r="J268" s="104" t="s">
        <v>769</v>
      </c>
      <c r="K268" s="16"/>
      <c r="L268" s="16"/>
      <c r="M268" s="104" t="s">
        <v>769</v>
      </c>
      <c r="N268" s="104"/>
      <c r="O268" s="16"/>
      <c r="P268" s="18"/>
    </row>
    <row r="269" spans="1:16" s="53" customFormat="1" ht="36" customHeight="1" x14ac:dyDescent="0.2">
      <c r="A269" s="798"/>
      <c r="B269" s="103" t="s">
        <v>75</v>
      </c>
      <c r="C269" s="814"/>
      <c r="D269" s="65">
        <f>255.16+569.52+283.6</f>
        <v>1108.28</v>
      </c>
      <c r="E269" s="126">
        <v>6540</v>
      </c>
      <c r="F269" s="106">
        <v>41214</v>
      </c>
      <c r="G269" s="103" t="s">
        <v>1879</v>
      </c>
      <c r="H269" s="104" t="s">
        <v>769</v>
      </c>
      <c r="I269" s="16"/>
      <c r="J269" s="104" t="s">
        <v>769</v>
      </c>
      <c r="K269" s="16"/>
      <c r="L269" s="16"/>
      <c r="M269" s="104" t="s">
        <v>769</v>
      </c>
      <c r="N269" s="104"/>
      <c r="O269" s="16"/>
      <c r="P269" s="18"/>
    </row>
    <row r="270" spans="1:16" s="53" customFormat="1" ht="42" customHeight="1" x14ac:dyDescent="0.2">
      <c r="A270" s="105" t="s">
        <v>1307</v>
      </c>
      <c r="B270" s="103" t="s">
        <v>19</v>
      </c>
      <c r="C270" s="103" t="s">
        <v>3003</v>
      </c>
      <c r="D270" s="65">
        <v>5735.97</v>
      </c>
      <c r="E270" s="126">
        <v>6553</v>
      </c>
      <c r="F270" s="106">
        <v>41239</v>
      </c>
      <c r="G270" s="103" t="s">
        <v>1880</v>
      </c>
      <c r="H270" s="104" t="s">
        <v>769</v>
      </c>
      <c r="I270" s="16"/>
      <c r="J270" s="104" t="s">
        <v>769</v>
      </c>
      <c r="K270" s="16"/>
      <c r="L270" s="16"/>
      <c r="M270" s="104" t="s">
        <v>769</v>
      </c>
      <c r="N270" s="104"/>
      <c r="O270" s="16"/>
      <c r="P270" s="18"/>
    </row>
    <row r="271" spans="1:16" s="53" customFormat="1" ht="42" customHeight="1" x14ac:dyDescent="0.2">
      <c r="A271" s="105" t="s">
        <v>1308</v>
      </c>
      <c r="B271" s="103" t="s">
        <v>1732</v>
      </c>
      <c r="C271" s="103" t="s">
        <v>1927</v>
      </c>
      <c r="D271" s="65">
        <v>400</v>
      </c>
      <c r="E271" s="126">
        <v>6541</v>
      </c>
      <c r="F271" s="106">
        <v>41219</v>
      </c>
      <c r="G271" s="103" t="s">
        <v>1881</v>
      </c>
      <c r="H271" s="104" t="s">
        <v>769</v>
      </c>
      <c r="I271" s="16"/>
      <c r="J271" s="104" t="s">
        <v>769</v>
      </c>
      <c r="K271" s="16"/>
      <c r="L271" s="16"/>
      <c r="M271" s="104" t="s">
        <v>769</v>
      </c>
      <c r="N271" s="104"/>
      <c r="O271" s="16"/>
      <c r="P271" s="18"/>
    </row>
    <row r="272" spans="1:16" s="53" customFormat="1" ht="42" customHeight="1" x14ac:dyDescent="0.2">
      <c r="A272" s="105" t="s">
        <v>1309</v>
      </c>
      <c r="B272" s="103" t="s">
        <v>1733</v>
      </c>
      <c r="C272" s="103" t="s">
        <v>3004</v>
      </c>
      <c r="D272" s="65">
        <v>4485</v>
      </c>
      <c r="E272" s="126">
        <v>6554</v>
      </c>
      <c r="F272" s="106">
        <v>41242</v>
      </c>
      <c r="G272" s="103" t="s">
        <v>1882</v>
      </c>
      <c r="H272" s="104" t="s">
        <v>769</v>
      </c>
      <c r="I272" s="16"/>
      <c r="J272" s="104" t="s">
        <v>769</v>
      </c>
      <c r="K272" s="16"/>
      <c r="L272" s="16"/>
      <c r="M272" s="104" t="s">
        <v>769</v>
      </c>
      <c r="N272" s="104"/>
      <c r="O272" s="16"/>
      <c r="P272" s="18"/>
    </row>
    <row r="273" spans="1:16" s="53" customFormat="1" ht="42" customHeight="1" x14ac:dyDescent="0.2">
      <c r="A273" s="105" t="s">
        <v>1310</v>
      </c>
      <c r="B273" s="103" t="s">
        <v>1685</v>
      </c>
      <c r="C273" s="103" t="s">
        <v>1928</v>
      </c>
      <c r="D273" s="65">
        <v>74</v>
      </c>
      <c r="E273" s="126">
        <v>6542</v>
      </c>
      <c r="F273" s="106">
        <v>41225</v>
      </c>
      <c r="G273" s="103" t="s">
        <v>1883</v>
      </c>
      <c r="H273" s="104" t="s">
        <v>769</v>
      </c>
      <c r="I273" s="16"/>
      <c r="J273" s="104" t="s">
        <v>769</v>
      </c>
      <c r="K273" s="16"/>
      <c r="L273" s="16"/>
      <c r="M273" s="104" t="s">
        <v>769</v>
      </c>
      <c r="N273" s="104"/>
      <c r="O273" s="16"/>
      <c r="P273" s="18"/>
    </row>
    <row r="274" spans="1:16" s="53" customFormat="1" ht="50.25" customHeight="1" x14ac:dyDescent="0.2">
      <c r="A274" s="798" t="s">
        <v>1311</v>
      </c>
      <c r="B274" s="103" t="s">
        <v>192</v>
      </c>
      <c r="C274" s="814" t="s">
        <v>3005</v>
      </c>
      <c r="D274" s="65">
        <v>4995</v>
      </c>
      <c r="E274" s="126">
        <v>6548</v>
      </c>
      <c r="F274" s="106">
        <v>41236</v>
      </c>
      <c r="G274" s="103" t="s">
        <v>1884</v>
      </c>
      <c r="H274" s="104" t="s">
        <v>769</v>
      </c>
      <c r="I274" s="16"/>
      <c r="J274" s="104" t="s">
        <v>769</v>
      </c>
      <c r="K274" s="16"/>
      <c r="L274" s="16"/>
      <c r="M274" s="104" t="s">
        <v>769</v>
      </c>
      <c r="N274" s="104"/>
      <c r="O274" s="16"/>
      <c r="P274" s="18"/>
    </row>
    <row r="275" spans="1:16" s="53" customFormat="1" ht="50.25" customHeight="1" x14ac:dyDescent="0.2">
      <c r="A275" s="798"/>
      <c r="B275" s="103" t="s">
        <v>1694</v>
      </c>
      <c r="C275" s="814"/>
      <c r="D275" s="65">
        <v>2845</v>
      </c>
      <c r="E275" s="126">
        <v>6547</v>
      </c>
      <c r="F275" s="106">
        <v>41236</v>
      </c>
      <c r="G275" s="103" t="s">
        <v>1884</v>
      </c>
      <c r="H275" s="104" t="s">
        <v>769</v>
      </c>
      <c r="I275" s="16"/>
      <c r="J275" s="104" t="s">
        <v>769</v>
      </c>
      <c r="K275" s="16"/>
      <c r="L275" s="16"/>
      <c r="M275" s="104" t="s">
        <v>769</v>
      </c>
      <c r="N275" s="104"/>
      <c r="O275" s="16"/>
      <c r="P275" s="18"/>
    </row>
    <row r="276" spans="1:16" s="53" customFormat="1" ht="50.25" customHeight="1" x14ac:dyDescent="0.2">
      <c r="A276" s="798" t="s">
        <v>1312</v>
      </c>
      <c r="B276" s="103" t="s">
        <v>101</v>
      </c>
      <c r="C276" s="814" t="s">
        <v>3006</v>
      </c>
      <c r="D276" s="65">
        <v>33.9</v>
      </c>
      <c r="E276" s="126">
        <v>6549</v>
      </c>
      <c r="F276" s="808">
        <v>41239</v>
      </c>
      <c r="G276" s="103" t="s">
        <v>1885</v>
      </c>
      <c r="H276" s="104" t="s">
        <v>769</v>
      </c>
      <c r="I276" s="16"/>
      <c r="J276" s="104" t="s">
        <v>769</v>
      </c>
      <c r="K276" s="16"/>
      <c r="L276" s="16"/>
      <c r="M276" s="104" t="s">
        <v>769</v>
      </c>
      <c r="N276" s="104"/>
      <c r="O276" s="16"/>
      <c r="P276" s="18"/>
    </row>
    <row r="277" spans="1:16" s="53" customFormat="1" ht="50.25" customHeight="1" x14ac:dyDescent="0.2">
      <c r="A277" s="798"/>
      <c r="B277" s="103" t="s">
        <v>192</v>
      </c>
      <c r="C277" s="814"/>
      <c r="D277" s="65">
        <v>43</v>
      </c>
      <c r="E277" s="126">
        <v>6550</v>
      </c>
      <c r="F277" s="808"/>
      <c r="G277" s="103" t="s">
        <v>1886</v>
      </c>
      <c r="H277" s="104" t="s">
        <v>769</v>
      </c>
      <c r="I277" s="16"/>
      <c r="J277" s="104" t="s">
        <v>769</v>
      </c>
      <c r="K277" s="16"/>
      <c r="L277" s="16"/>
      <c r="M277" s="104" t="s">
        <v>769</v>
      </c>
      <c r="N277" s="104"/>
      <c r="O277" s="16"/>
      <c r="P277" s="18"/>
    </row>
    <row r="278" spans="1:16" s="53" customFormat="1" ht="50.25" customHeight="1" x14ac:dyDescent="0.2">
      <c r="A278" s="798"/>
      <c r="B278" s="103" t="s">
        <v>1692</v>
      </c>
      <c r="C278" s="814"/>
      <c r="D278" s="65">
        <v>450</v>
      </c>
      <c r="E278" s="126">
        <v>6551</v>
      </c>
      <c r="F278" s="808"/>
      <c r="G278" s="103" t="s">
        <v>1887</v>
      </c>
      <c r="H278" s="104" t="s">
        <v>769</v>
      </c>
      <c r="I278" s="16"/>
      <c r="J278" s="104" t="s">
        <v>769</v>
      </c>
      <c r="K278" s="16"/>
      <c r="L278" s="16"/>
      <c r="M278" s="104" t="s">
        <v>769</v>
      </c>
      <c r="N278" s="104"/>
      <c r="O278" s="16"/>
      <c r="P278" s="18"/>
    </row>
    <row r="279" spans="1:16" s="53" customFormat="1" ht="50.25" customHeight="1" x14ac:dyDescent="0.2">
      <c r="A279" s="798"/>
      <c r="B279" s="103" t="s">
        <v>226</v>
      </c>
      <c r="C279" s="814"/>
      <c r="D279" s="65">
        <v>790</v>
      </c>
      <c r="E279" s="126">
        <v>6552</v>
      </c>
      <c r="F279" s="808"/>
      <c r="G279" s="103" t="s">
        <v>1888</v>
      </c>
      <c r="H279" s="104" t="s">
        <v>769</v>
      </c>
      <c r="I279" s="16"/>
      <c r="J279" s="104" t="s">
        <v>769</v>
      </c>
      <c r="K279" s="16"/>
      <c r="L279" s="16"/>
      <c r="M279" s="104" t="s">
        <v>769</v>
      </c>
      <c r="N279" s="104"/>
      <c r="O279" s="16"/>
      <c r="P279" s="18"/>
    </row>
    <row r="280" spans="1:16" s="53" customFormat="1" ht="50.25" customHeight="1" x14ac:dyDescent="0.2">
      <c r="A280" s="105" t="s">
        <v>1313</v>
      </c>
      <c r="B280" s="103" t="s">
        <v>1693</v>
      </c>
      <c r="C280" s="103" t="s">
        <v>2954</v>
      </c>
      <c r="D280" s="65">
        <v>535.12</v>
      </c>
      <c r="E280" s="126">
        <v>6545</v>
      </c>
      <c r="F280" s="106">
        <v>41235</v>
      </c>
      <c r="G280" s="103" t="s">
        <v>1889</v>
      </c>
      <c r="H280" s="104" t="s">
        <v>769</v>
      </c>
      <c r="I280" s="16"/>
      <c r="J280" s="104" t="s">
        <v>769</v>
      </c>
      <c r="K280" s="16"/>
      <c r="L280" s="16"/>
      <c r="M280" s="104" t="s">
        <v>769</v>
      </c>
      <c r="N280" s="104"/>
      <c r="O280" s="16"/>
      <c r="P280" s="18"/>
    </row>
    <row r="281" spans="1:16" s="53" customFormat="1" ht="64.5" customHeight="1" x14ac:dyDescent="0.2">
      <c r="A281" s="798" t="s">
        <v>1314</v>
      </c>
      <c r="B281" s="103" t="s">
        <v>54</v>
      </c>
      <c r="C281" s="814" t="s">
        <v>3007</v>
      </c>
      <c r="D281" s="65">
        <v>3809.23</v>
      </c>
      <c r="E281" s="126">
        <v>6566</v>
      </c>
      <c r="F281" s="808">
        <v>41248</v>
      </c>
      <c r="G281" s="103" t="s">
        <v>1890</v>
      </c>
      <c r="H281" s="104" t="s">
        <v>769</v>
      </c>
      <c r="I281" s="16"/>
      <c r="J281" s="104" t="s">
        <v>769</v>
      </c>
      <c r="K281" s="16"/>
      <c r="L281" s="16"/>
      <c r="M281" s="104" t="s">
        <v>769</v>
      </c>
      <c r="N281" s="104"/>
      <c r="O281" s="16"/>
      <c r="P281" s="18"/>
    </row>
    <row r="282" spans="1:16" s="53" customFormat="1" ht="64.5" customHeight="1" x14ac:dyDescent="0.2">
      <c r="A282" s="798"/>
      <c r="B282" s="103" t="s">
        <v>747</v>
      </c>
      <c r="C282" s="814"/>
      <c r="D282" s="65">
        <v>792.32</v>
      </c>
      <c r="E282" s="126">
        <v>6565</v>
      </c>
      <c r="F282" s="808"/>
      <c r="G282" s="103" t="s">
        <v>1891</v>
      </c>
      <c r="H282" s="104" t="s">
        <v>769</v>
      </c>
      <c r="I282" s="16"/>
      <c r="J282" s="104" t="s">
        <v>769</v>
      </c>
      <c r="K282" s="16"/>
      <c r="L282" s="16"/>
      <c r="M282" s="104" t="s">
        <v>769</v>
      </c>
      <c r="N282" s="104"/>
      <c r="O282" s="16"/>
      <c r="P282" s="18"/>
    </row>
    <row r="283" spans="1:16" s="53" customFormat="1" ht="64.5" customHeight="1" x14ac:dyDescent="0.2">
      <c r="A283" s="105" t="s">
        <v>1315</v>
      </c>
      <c r="B283" s="103" t="s">
        <v>1734</v>
      </c>
      <c r="C283" s="103" t="s">
        <v>1929</v>
      </c>
      <c r="D283" s="65">
        <v>1579</v>
      </c>
      <c r="E283" s="126">
        <v>6597</v>
      </c>
      <c r="F283" s="106">
        <v>41262</v>
      </c>
      <c r="G283" s="103" t="s">
        <v>1892</v>
      </c>
      <c r="H283" s="104" t="s">
        <v>769</v>
      </c>
      <c r="I283" s="16"/>
      <c r="J283" s="104" t="s">
        <v>769</v>
      </c>
      <c r="K283" s="16"/>
      <c r="L283" s="16"/>
      <c r="M283" s="104" t="s">
        <v>769</v>
      </c>
      <c r="N283" s="104"/>
      <c r="O283" s="16"/>
      <c r="P283" s="18"/>
    </row>
    <row r="284" spans="1:16" s="53" customFormat="1" ht="64.5" customHeight="1" x14ac:dyDescent="0.2">
      <c r="A284" s="105" t="s">
        <v>1316</v>
      </c>
      <c r="B284" s="103" t="s">
        <v>748</v>
      </c>
      <c r="C284" s="103" t="s">
        <v>3008</v>
      </c>
      <c r="D284" s="65">
        <v>1100</v>
      </c>
      <c r="E284" s="126">
        <v>6558</v>
      </c>
      <c r="F284" s="106">
        <v>41246</v>
      </c>
      <c r="G284" s="103" t="s">
        <v>1893</v>
      </c>
      <c r="H284" s="104" t="s">
        <v>769</v>
      </c>
      <c r="I284" s="16"/>
      <c r="J284" s="104" t="s">
        <v>769</v>
      </c>
      <c r="K284" s="16"/>
      <c r="L284" s="16"/>
      <c r="M284" s="104" t="s">
        <v>769</v>
      </c>
      <c r="N284" s="104"/>
      <c r="O284" s="16"/>
      <c r="P284" s="18"/>
    </row>
    <row r="285" spans="1:16" s="53" customFormat="1" ht="64.5" customHeight="1" x14ac:dyDescent="0.2">
      <c r="A285" s="798" t="s">
        <v>1317</v>
      </c>
      <c r="B285" s="103" t="s">
        <v>617</v>
      </c>
      <c r="C285" s="814" t="s">
        <v>3009</v>
      </c>
      <c r="D285" s="65">
        <f>135+275.8</f>
        <v>410.8</v>
      </c>
      <c r="E285" s="126">
        <v>6561</v>
      </c>
      <c r="F285" s="808">
        <v>41248</v>
      </c>
      <c r="G285" s="103" t="s">
        <v>1894</v>
      </c>
      <c r="H285" s="104" t="s">
        <v>769</v>
      </c>
      <c r="I285" s="16"/>
      <c r="J285" s="104" t="s">
        <v>769</v>
      </c>
      <c r="K285" s="16"/>
      <c r="L285" s="16"/>
      <c r="M285" s="104" t="s">
        <v>769</v>
      </c>
      <c r="N285" s="104"/>
      <c r="O285" s="16"/>
      <c r="P285" s="18"/>
    </row>
    <row r="286" spans="1:16" s="53" customFormat="1" ht="64.5" customHeight="1" x14ac:dyDescent="0.2">
      <c r="A286" s="798"/>
      <c r="B286" s="103" t="s">
        <v>168</v>
      </c>
      <c r="C286" s="814"/>
      <c r="D286" s="65">
        <v>675</v>
      </c>
      <c r="E286" s="126">
        <v>6562</v>
      </c>
      <c r="F286" s="808"/>
      <c r="G286" s="103" t="s">
        <v>1895</v>
      </c>
      <c r="H286" s="104" t="s">
        <v>769</v>
      </c>
      <c r="I286" s="16"/>
      <c r="J286" s="104" t="s">
        <v>769</v>
      </c>
      <c r="K286" s="16"/>
      <c r="L286" s="16"/>
      <c r="M286" s="104" t="s">
        <v>769</v>
      </c>
      <c r="N286" s="104"/>
      <c r="O286" s="16"/>
      <c r="P286" s="18"/>
    </row>
    <row r="287" spans="1:16" s="53" customFormat="1" ht="64.5" customHeight="1" x14ac:dyDescent="0.2">
      <c r="A287" s="798"/>
      <c r="B287" s="103" t="s">
        <v>1735</v>
      </c>
      <c r="C287" s="814"/>
      <c r="D287" s="65">
        <v>95</v>
      </c>
      <c r="E287" s="126">
        <v>6563</v>
      </c>
      <c r="F287" s="808"/>
      <c r="G287" s="103" t="s">
        <v>1895</v>
      </c>
      <c r="H287" s="104" t="s">
        <v>769</v>
      </c>
      <c r="I287" s="16"/>
      <c r="J287" s="104" t="s">
        <v>769</v>
      </c>
      <c r="K287" s="16"/>
      <c r="L287" s="16"/>
      <c r="M287" s="104" t="s">
        <v>769</v>
      </c>
      <c r="N287" s="104"/>
      <c r="O287" s="16"/>
      <c r="P287" s="18"/>
    </row>
    <row r="288" spans="1:16" s="53" customFormat="1" ht="64.5" customHeight="1" x14ac:dyDescent="0.2">
      <c r="A288" s="105" t="s">
        <v>1318</v>
      </c>
      <c r="B288" s="103" t="s">
        <v>1736</v>
      </c>
      <c r="C288" s="103" t="s">
        <v>3010</v>
      </c>
      <c r="D288" s="65">
        <v>300</v>
      </c>
      <c r="E288" s="126">
        <v>6560</v>
      </c>
      <c r="F288" s="106">
        <v>41246</v>
      </c>
      <c r="G288" s="103" t="s">
        <v>1896</v>
      </c>
      <c r="H288" s="104" t="s">
        <v>769</v>
      </c>
      <c r="I288" s="16"/>
      <c r="J288" s="104" t="s">
        <v>769</v>
      </c>
      <c r="K288" s="16"/>
      <c r="L288" s="16"/>
      <c r="M288" s="104" t="s">
        <v>769</v>
      </c>
      <c r="N288" s="104"/>
      <c r="O288" s="16"/>
      <c r="P288" s="18"/>
    </row>
    <row r="289" spans="1:16" s="53" customFormat="1" ht="64.5" customHeight="1" x14ac:dyDescent="0.2">
      <c r="A289" s="105" t="s">
        <v>1319</v>
      </c>
      <c r="B289" s="103" t="s">
        <v>1737</v>
      </c>
      <c r="C289" s="103" t="s">
        <v>3011</v>
      </c>
      <c r="D289" s="65">
        <v>1130.08</v>
      </c>
      <c r="E289" s="126">
        <v>6556</v>
      </c>
      <c r="F289" s="106">
        <v>41243</v>
      </c>
      <c r="G289" s="103" t="s">
        <v>1897</v>
      </c>
      <c r="H289" s="104" t="s">
        <v>769</v>
      </c>
      <c r="I289" s="16"/>
      <c r="J289" s="104" t="s">
        <v>769</v>
      </c>
      <c r="K289" s="16"/>
      <c r="L289" s="16"/>
      <c r="M289" s="104" t="s">
        <v>769</v>
      </c>
      <c r="N289" s="104"/>
      <c r="O289" s="16"/>
      <c r="P289" s="18"/>
    </row>
    <row r="290" spans="1:16" s="53" customFormat="1" ht="49.5" customHeight="1" x14ac:dyDescent="0.2">
      <c r="A290" s="105" t="s">
        <v>1320</v>
      </c>
      <c r="B290" s="103" t="s">
        <v>1738</v>
      </c>
      <c r="C290" s="103" t="s">
        <v>3012</v>
      </c>
      <c r="D290" s="65">
        <v>518.66999999999996</v>
      </c>
      <c r="E290" s="126">
        <v>6559</v>
      </c>
      <c r="F290" s="106">
        <v>41246</v>
      </c>
      <c r="G290" s="103" t="s">
        <v>1893</v>
      </c>
      <c r="H290" s="104" t="s">
        <v>769</v>
      </c>
      <c r="I290" s="16"/>
      <c r="J290" s="104" t="s">
        <v>769</v>
      </c>
      <c r="K290" s="16"/>
      <c r="L290" s="16"/>
      <c r="M290" s="104" t="s">
        <v>769</v>
      </c>
      <c r="N290" s="104"/>
      <c r="O290" s="16"/>
      <c r="P290" s="18"/>
    </row>
    <row r="291" spans="1:16" s="53" customFormat="1" ht="49.5" customHeight="1" x14ac:dyDescent="0.2">
      <c r="A291" s="798" t="s">
        <v>1321</v>
      </c>
      <c r="B291" s="103" t="s">
        <v>749</v>
      </c>
      <c r="C291" s="799" t="s">
        <v>3013</v>
      </c>
      <c r="D291" s="65">
        <f>1502.19+731.26</f>
        <v>2233.4499999999998</v>
      </c>
      <c r="E291" s="126" t="s">
        <v>5559</v>
      </c>
      <c r="F291" s="106">
        <v>41262</v>
      </c>
      <c r="G291" s="103" t="s">
        <v>1898</v>
      </c>
      <c r="H291" s="104" t="s">
        <v>769</v>
      </c>
      <c r="I291" s="16"/>
      <c r="J291" s="104" t="s">
        <v>769</v>
      </c>
      <c r="K291" s="16"/>
      <c r="L291" s="16"/>
      <c r="M291" s="104" t="s">
        <v>769</v>
      </c>
      <c r="N291" s="104"/>
      <c r="O291" s="16"/>
      <c r="P291" s="18"/>
    </row>
    <row r="292" spans="1:16" s="53" customFormat="1" ht="49.5" customHeight="1" x14ac:dyDescent="0.2">
      <c r="A292" s="798"/>
      <c r="B292" s="103" t="s">
        <v>99</v>
      </c>
      <c r="C292" s="799"/>
      <c r="D292" s="65">
        <v>263.72000000000003</v>
      </c>
      <c r="E292" s="126">
        <v>6592</v>
      </c>
      <c r="F292" s="106">
        <v>41262</v>
      </c>
      <c r="G292" s="103" t="s">
        <v>1898</v>
      </c>
      <c r="H292" s="104" t="s">
        <v>769</v>
      </c>
      <c r="I292" s="16"/>
      <c r="J292" s="104" t="s">
        <v>769</v>
      </c>
      <c r="K292" s="16"/>
      <c r="L292" s="16"/>
      <c r="M292" s="104" t="s">
        <v>769</v>
      </c>
      <c r="N292" s="104"/>
      <c r="O292" s="16"/>
      <c r="P292" s="18"/>
    </row>
    <row r="293" spans="1:16" s="53" customFormat="1" ht="49.5" customHeight="1" x14ac:dyDescent="0.2">
      <c r="A293" s="798"/>
      <c r="B293" s="103" t="s">
        <v>157</v>
      </c>
      <c r="C293" s="799"/>
      <c r="D293" s="65">
        <v>383.08</v>
      </c>
      <c r="E293" s="126">
        <v>6593</v>
      </c>
      <c r="F293" s="106">
        <v>41262</v>
      </c>
      <c r="G293" s="103" t="s">
        <v>1899</v>
      </c>
      <c r="H293" s="104" t="s">
        <v>769</v>
      </c>
      <c r="I293" s="16"/>
      <c r="J293" s="104" t="s">
        <v>769</v>
      </c>
      <c r="K293" s="16"/>
      <c r="L293" s="16"/>
      <c r="M293" s="104" t="s">
        <v>769</v>
      </c>
      <c r="N293" s="104"/>
      <c r="O293" s="16"/>
      <c r="P293" s="18"/>
    </row>
    <row r="294" spans="1:16" s="53" customFormat="1" ht="49.5" customHeight="1" x14ac:dyDescent="0.2">
      <c r="A294" s="798"/>
      <c r="B294" s="103" t="s">
        <v>1739</v>
      </c>
      <c r="C294" s="799"/>
      <c r="D294" s="65">
        <v>299</v>
      </c>
      <c r="E294" s="126">
        <v>6594</v>
      </c>
      <c r="F294" s="106">
        <v>41262</v>
      </c>
      <c r="G294" s="103" t="s">
        <v>1898</v>
      </c>
      <c r="H294" s="104" t="s">
        <v>769</v>
      </c>
      <c r="I294" s="16"/>
      <c r="J294" s="104" t="s">
        <v>769</v>
      </c>
      <c r="K294" s="16"/>
      <c r="L294" s="16"/>
      <c r="M294" s="104" t="s">
        <v>769</v>
      </c>
      <c r="N294" s="104"/>
      <c r="O294" s="16"/>
      <c r="P294" s="18"/>
    </row>
    <row r="295" spans="1:16" s="53" customFormat="1" ht="49.5" customHeight="1" x14ac:dyDescent="0.2">
      <c r="A295" s="798"/>
      <c r="B295" s="103" t="s">
        <v>740</v>
      </c>
      <c r="C295" s="799"/>
      <c r="D295" s="65">
        <v>226</v>
      </c>
      <c r="E295" s="126">
        <v>6595</v>
      </c>
      <c r="F295" s="106">
        <v>41262</v>
      </c>
      <c r="G295" s="103" t="s">
        <v>1898</v>
      </c>
      <c r="H295" s="104" t="s">
        <v>769</v>
      </c>
      <c r="I295" s="16"/>
      <c r="J295" s="104" t="s">
        <v>769</v>
      </c>
      <c r="K295" s="16"/>
      <c r="L295" s="16"/>
      <c r="M295" s="104" t="s">
        <v>769</v>
      </c>
      <c r="N295" s="104"/>
      <c r="O295" s="16"/>
      <c r="P295" s="18"/>
    </row>
    <row r="296" spans="1:16" s="53" customFormat="1" ht="49.5" customHeight="1" x14ac:dyDescent="0.2">
      <c r="A296" s="105" t="s">
        <v>1322</v>
      </c>
      <c r="B296" s="103" t="s">
        <v>1740</v>
      </c>
      <c r="C296" s="103" t="s">
        <v>3014</v>
      </c>
      <c r="D296" s="65">
        <v>800</v>
      </c>
      <c r="E296" s="126">
        <v>6564</v>
      </c>
      <c r="F296" s="106">
        <v>41248</v>
      </c>
      <c r="G296" s="103" t="s">
        <v>1900</v>
      </c>
      <c r="H296" s="104" t="s">
        <v>769</v>
      </c>
      <c r="I296" s="16"/>
      <c r="J296" s="104" t="s">
        <v>769</v>
      </c>
      <c r="K296" s="16"/>
      <c r="L296" s="16"/>
      <c r="M296" s="104" t="s">
        <v>769</v>
      </c>
      <c r="N296" s="104"/>
      <c r="O296" s="16"/>
      <c r="P296" s="18"/>
    </row>
    <row r="297" spans="1:16" s="53" customFormat="1" ht="49.5" customHeight="1" x14ac:dyDescent="0.2">
      <c r="A297" s="798" t="s">
        <v>1323</v>
      </c>
      <c r="B297" s="103" t="s">
        <v>1619</v>
      </c>
      <c r="C297" s="799" t="s">
        <v>3015</v>
      </c>
      <c r="D297" s="65">
        <v>1691.6</v>
      </c>
      <c r="E297" s="126">
        <v>6568</v>
      </c>
      <c r="F297" s="106">
        <v>41254</v>
      </c>
      <c r="G297" s="103" t="s">
        <v>1901</v>
      </c>
      <c r="H297" s="104" t="s">
        <v>769</v>
      </c>
      <c r="I297" s="16"/>
      <c r="J297" s="104" t="s">
        <v>769</v>
      </c>
      <c r="K297" s="16"/>
      <c r="L297" s="16"/>
      <c r="M297" s="104" t="s">
        <v>769</v>
      </c>
      <c r="N297" s="104"/>
      <c r="O297" s="16"/>
      <c r="P297" s="18"/>
    </row>
    <row r="298" spans="1:16" s="53" customFormat="1" ht="49.5" customHeight="1" x14ac:dyDescent="0.2">
      <c r="A298" s="798"/>
      <c r="B298" s="103" t="s">
        <v>1617</v>
      </c>
      <c r="C298" s="799"/>
      <c r="D298" s="65">
        <v>344</v>
      </c>
      <c r="E298" s="126">
        <v>6567</v>
      </c>
      <c r="F298" s="106">
        <v>41254</v>
      </c>
      <c r="G298" s="103" t="s">
        <v>1902</v>
      </c>
      <c r="H298" s="104" t="s">
        <v>769</v>
      </c>
      <c r="I298" s="16"/>
      <c r="J298" s="104" t="s">
        <v>769</v>
      </c>
      <c r="K298" s="16"/>
      <c r="L298" s="16"/>
      <c r="M298" s="104" t="s">
        <v>769</v>
      </c>
      <c r="N298" s="104"/>
      <c r="O298" s="16"/>
      <c r="P298" s="18"/>
    </row>
    <row r="299" spans="1:16" s="53" customFormat="1" ht="49.5" customHeight="1" x14ac:dyDescent="0.2">
      <c r="A299" s="798" t="s">
        <v>1324</v>
      </c>
      <c r="B299" s="103" t="s">
        <v>1617</v>
      </c>
      <c r="C299" s="799" t="s">
        <v>3016</v>
      </c>
      <c r="D299" s="65">
        <v>1509.7</v>
      </c>
      <c r="E299" s="126">
        <v>6570</v>
      </c>
      <c r="F299" s="106">
        <v>41256</v>
      </c>
      <c r="G299" s="103" t="s">
        <v>1903</v>
      </c>
      <c r="H299" s="104" t="s">
        <v>769</v>
      </c>
      <c r="I299" s="16"/>
      <c r="J299" s="104" t="s">
        <v>769</v>
      </c>
      <c r="K299" s="16"/>
      <c r="L299" s="16"/>
      <c r="M299" s="104" t="s">
        <v>769</v>
      </c>
      <c r="N299" s="104"/>
      <c r="O299" s="16"/>
      <c r="P299" s="18"/>
    </row>
    <row r="300" spans="1:16" s="53" customFormat="1" ht="49.5" customHeight="1" x14ac:dyDescent="0.2">
      <c r="A300" s="798"/>
      <c r="B300" s="103" t="s">
        <v>1619</v>
      </c>
      <c r="C300" s="799"/>
      <c r="D300" s="65">
        <v>1291.55</v>
      </c>
      <c r="E300" s="126">
        <v>6573</v>
      </c>
      <c r="F300" s="106">
        <v>41256</v>
      </c>
      <c r="G300" s="103" t="s">
        <v>1904</v>
      </c>
      <c r="H300" s="104" t="s">
        <v>769</v>
      </c>
      <c r="I300" s="16"/>
      <c r="J300" s="104" t="s">
        <v>769</v>
      </c>
      <c r="K300" s="16"/>
      <c r="L300" s="16"/>
      <c r="M300" s="104" t="s">
        <v>769</v>
      </c>
      <c r="N300" s="104"/>
      <c r="O300" s="16"/>
      <c r="P300" s="18"/>
    </row>
    <row r="301" spans="1:16" s="53" customFormat="1" ht="42" customHeight="1" x14ac:dyDescent="0.2">
      <c r="A301" s="798" t="s">
        <v>1325</v>
      </c>
      <c r="B301" s="103" t="s">
        <v>751</v>
      </c>
      <c r="C301" s="799" t="s">
        <v>2947</v>
      </c>
      <c r="D301" s="65">
        <v>337.76</v>
      </c>
      <c r="E301" s="126">
        <v>6575</v>
      </c>
      <c r="F301" s="106">
        <v>41257</v>
      </c>
      <c r="G301" s="103" t="s">
        <v>1905</v>
      </c>
      <c r="H301" s="104" t="s">
        <v>769</v>
      </c>
      <c r="I301" s="16"/>
      <c r="J301" s="104" t="s">
        <v>769</v>
      </c>
      <c r="K301" s="16"/>
      <c r="L301" s="16"/>
      <c r="M301" s="104" t="s">
        <v>769</v>
      </c>
      <c r="N301" s="104"/>
      <c r="O301" s="16"/>
      <c r="P301" s="18"/>
    </row>
    <row r="302" spans="1:16" s="53" customFormat="1" ht="42" customHeight="1" x14ac:dyDescent="0.2">
      <c r="A302" s="798"/>
      <c r="B302" s="103" t="s">
        <v>615</v>
      </c>
      <c r="C302" s="799"/>
      <c r="D302" s="65">
        <v>240</v>
      </c>
      <c r="E302" s="126">
        <v>6576</v>
      </c>
      <c r="F302" s="106">
        <v>41257</v>
      </c>
      <c r="G302" s="103" t="s">
        <v>1906</v>
      </c>
      <c r="H302" s="104" t="s">
        <v>769</v>
      </c>
      <c r="I302" s="16"/>
      <c r="J302" s="104" t="s">
        <v>769</v>
      </c>
      <c r="K302" s="16"/>
      <c r="L302" s="16"/>
      <c r="M302" s="104" t="s">
        <v>769</v>
      </c>
      <c r="N302" s="104"/>
      <c r="O302" s="16"/>
      <c r="P302" s="18"/>
    </row>
    <row r="303" spans="1:16" s="53" customFormat="1" ht="42" customHeight="1" x14ac:dyDescent="0.2">
      <c r="A303" s="798"/>
      <c r="B303" s="103" t="s">
        <v>1699</v>
      </c>
      <c r="C303" s="799"/>
      <c r="D303" s="65">
        <v>98.4</v>
      </c>
      <c r="E303" s="126">
        <v>6577</v>
      </c>
      <c r="F303" s="106">
        <v>41257</v>
      </c>
      <c r="G303" s="103" t="s">
        <v>1906</v>
      </c>
      <c r="H303" s="104" t="s">
        <v>769</v>
      </c>
      <c r="I303" s="16"/>
      <c r="J303" s="104" t="s">
        <v>769</v>
      </c>
      <c r="K303" s="16"/>
      <c r="L303" s="16"/>
      <c r="M303" s="104" t="s">
        <v>769</v>
      </c>
      <c r="N303" s="104"/>
      <c r="O303" s="16"/>
      <c r="P303" s="18"/>
    </row>
    <row r="304" spans="1:16" s="53" customFormat="1" ht="42" customHeight="1" x14ac:dyDescent="0.2">
      <c r="A304" s="798"/>
      <c r="B304" s="103" t="s">
        <v>223</v>
      </c>
      <c r="C304" s="799"/>
      <c r="D304" s="65">
        <v>1408.39</v>
      </c>
      <c r="E304" s="126">
        <v>6578</v>
      </c>
      <c r="F304" s="106">
        <v>41257</v>
      </c>
      <c r="G304" s="103" t="s">
        <v>1907</v>
      </c>
      <c r="H304" s="104" t="s">
        <v>769</v>
      </c>
      <c r="I304" s="16"/>
      <c r="J304" s="104" t="s">
        <v>769</v>
      </c>
      <c r="K304" s="16"/>
      <c r="L304" s="16"/>
      <c r="M304" s="104" t="s">
        <v>769</v>
      </c>
      <c r="N304" s="104"/>
      <c r="O304" s="16"/>
      <c r="P304" s="18"/>
    </row>
    <row r="305" spans="1:25" s="53" customFormat="1" ht="42" customHeight="1" x14ac:dyDescent="0.2">
      <c r="A305" s="798"/>
      <c r="B305" s="103" t="s">
        <v>743</v>
      </c>
      <c r="C305" s="799"/>
      <c r="D305" s="65">
        <v>269.62</v>
      </c>
      <c r="E305" s="126">
        <v>6579</v>
      </c>
      <c r="F305" s="106">
        <v>41257</v>
      </c>
      <c r="G305" s="103" t="s">
        <v>1908</v>
      </c>
      <c r="H305" s="104" t="s">
        <v>769</v>
      </c>
      <c r="I305" s="16"/>
      <c r="J305" s="104" t="s">
        <v>769</v>
      </c>
      <c r="K305" s="16"/>
      <c r="L305" s="16"/>
      <c r="M305" s="104" t="s">
        <v>769</v>
      </c>
      <c r="N305" s="104"/>
      <c r="O305" s="16"/>
      <c r="P305" s="18"/>
    </row>
    <row r="306" spans="1:25" s="53" customFormat="1" ht="42" customHeight="1" x14ac:dyDescent="0.2">
      <c r="A306" s="105" t="s">
        <v>1326</v>
      </c>
      <c r="B306" s="103" t="s">
        <v>19</v>
      </c>
      <c r="C306" s="103" t="s">
        <v>3017</v>
      </c>
      <c r="D306" s="65">
        <v>2159.91</v>
      </c>
      <c r="E306" s="126">
        <v>6574</v>
      </c>
      <c r="F306" s="106">
        <v>41257</v>
      </c>
      <c r="G306" s="103" t="s">
        <v>1909</v>
      </c>
      <c r="H306" s="104" t="s">
        <v>769</v>
      </c>
      <c r="I306" s="16"/>
      <c r="J306" s="104" t="s">
        <v>769</v>
      </c>
      <c r="K306" s="16"/>
      <c r="L306" s="16"/>
      <c r="M306" s="104" t="s">
        <v>769</v>
      </c>
      <c r="N306" s="104"/>
      <c r="O306" s="16"/>
      <c r="P306" s="18"/>
    </row>
    <row r="307" spans="1:25" s="53" customFormat="1" ht="42" customHeight="1" x14ac:dyDescent="0.2">
      <c r="A307" s="105" t="s">
        <v>1327</v>
      </c>
      <c r="B307" s="103" t="s">
        <v>1741</v>
      </c>
      <c r="C307" s="103" t="s">
        <v>3018</v>
      </c>
      <c r="D307" s="65">
        <v>304.08</v>
      </c>
      <c r="E307" s="126">
        <v>6580</v>
      </c>
      <c r="F307" s="106">
        <v>41257</v>
      </c>
      <c r="G307" s="103" t="s">
        <v>1907</v>
      </c>
      <c r="H307" s="104" t="s">
        <v>769</v>
      </c>
      <c r="I307" s="16"/>
      <c r="J307" s="104" t="s">
        <v>769</v>
      </c>
      <c r="K307" s="16"/>
      <c r="L307" s="16"/>
      <c r="M307" s="104" t="s">
        <v>769</v>
      </c>
      <c r="N307" s="104"/>
      <c r="O307" s="16"/>
      <c r="P307" s="18"/>
    </row>
    <row r="308" spans="1:25" s="53" customFormat="1" ht="42" customHeight="1" x14ac:dyDescent="0.2">
      <c r="A308" s="105" t="s">
        <v>1328</v>
      </c>
      <c r="B308" s="103" t="s">
        <v>1742</v>
      </c>
      <c r="C308" s="103" t="s">
        <v>3019</v>
      </c>
      <c r="D308" s="65">
        <v>2346</v>
      </c>
      <c r="E308" s="126">
        <v>6581</v>
      </c>
      <c r="F308" s="106">
        <v>41260</v>
      </c>
      <c r="G308" s="103" t="s">
        <v>1910</v>
      </c>
      <c r="H308" s="104" t="s">
        <v>769</v>
      </c>
      <c r="I308" s="16"/>
      <c r="J308" s="104" t="s">
        <v>769</v>
      </c>
      <c r="K308" s="16"/>
      <c r="L308" s="16"/>
      <c r="M308" s="104" t="s">
        <v>769</v>
      </c>
      <c r="N308" s="104"/>
      <c r="O308" s="16"/>
      <c r="P308" s="18"/>
    </row>
    <row r="309" spans="1:25" s="53" customFormat="1" ht="42" customHeight="1" x14ac:dyDescent="0.2">
      <c r="A309" s="105" t="s">
        <v>1329</v>
      </c>
      <c r="B309" s="103" t="s">
        <v>113</v>
      </c>
      <c r="C309" s="103" t="s">
        <v>1930</v>
      </c>
      <c r="D309" s="65">
        <v>99.46</v>
      </c>
      <c r="E309" s="126">
        <v>6569</v>
      </c>
      <c r="F309" s="106">
        <v>41254</v>
      </c>
      <c r="G309" s="103" t="s">
        <v>1911</v>
      </c>
      <c r="H309" s="104" t="s">
        <v>769</v>
      </c>
      <c r="I309" s="16"/>
      <c r="J309" s="104" t="s">
        <v>769</v>
      </c>
      <c r="K309" s="16"/>
      <c r="L309" s="16"/>
      <c r="M309" s="104" t="s">
        <v>769</v>
      </c>
      <c r="N309" s="104"/>
      <c r="O309" s="16"/>
      <c r="P309" s="18"/>
    </row>
    <row r="310" spans="1:25" s="53" customFormat="1" ht="42.75" customHeight="1" x14ac:dyDescent="0.2">
      <c r="A310" s="798" t="s">
        <v>1330</v>
      </c>
      <c r="B310" s="103" t="s">
        <v>20</v>
      </c>
      <c r="C310" s="799" t="s">
        <v>3020</v>
      </c>
      <c r="D310" s="65">
        <v>24</v>
      </c>
      <c r="E310" s="126">
        <v>6589</v>
      </c>
      <c r="F310" s="106">
        <v>41262</v>
      </c>
      <c r="G310" s="103" t="s">
        <v>1912</v>
      </c>
      <c r="H310" s="104" t="s">
        <v>769</v>
      </c>
      <c r="I310" s="16"/>
      <c r="J310" s="104" t="s">
        <v>769</v>
      </c>
      <c r="K310" s="16"/>
      <c r="L310" s="16"/>
      <c r="M310" s="104" t="s">
        <v>769</v>
      </c>
      <c r="N310" s="104"/>
      <c r="O310" s="16"/>
      <c r="P310" s="18"/>
    </row>
    <row r="311" spans="1:25" s="53" customFormat="1" ht="42.75" customHeight="1" x14ac:dyDescent="0.2">
      <c r="A311" s="798"/>
      <c r="B311" s="103" t="s">
        <v>1743</v>
      </c>
      <c r="C311" s="799"/>
      <c r="D311" s="65">
        <v>157.11000000000001</v>
      </c>
      <c r="E311" s="126">
        <v>6588</v>
      </c>
      <c r="F311" s="106">
        <v>41262</v>
      </c>
      <c r="G311" s="103" t="s">
        <v>1913</v>
      </c>
      <c r="H311" s="104" t="s">
        <v>769</v>
      </c>
      <c r="I311" s="16"/>
      <c r="J311" s="104" t="s">
        <v>769</v>
      </c>
      <c r="K311" s="16"/>
      <c r="L311" s="16"/>
      <c r="M311" s="104" t="s">
        <v>769</v>
      </c>
      <c r="N311" s="104"/>
      <c r="O311" s="16"/>
      <c r="P311" s="18"/>
    </row>
    <row r="312" spans="1:25" s="53" customFormat="1" ht="42.75" customHeight="1" x14ac:dyDescent="0.2">
      <c r="A312" s="798"/>
      <c r="B312" s="103" t="s">
        <v>1692</v>
      </c>
      <c r="C312" s="799"/>
      <c r="D312" s="65">
        <v>69.099999999999994</v>
      </c>
      <c r="E312" s="126">
        <v>6587</v>
      </c>
      <c r="F312" s="106">
        <v>41262</v>
      </c>
      <c r="G312" s="103" t="s">
        <v>1913</v>
      </c>
      <c r="H312" s="104" t="s">
        <v>769</v>
      </c>
      <c r="I312" s="16"/>
      <c r="J312" s="104" t="s">
        <v>769</v>
      </c>
      <c r="K312" s="16"/>
      <c r="L312" s="16"/>
      <c r="M312" s="104" t="s">
        <v>769</v>
      </c>
      <c r="N312" s="104"/>
      <c r="O312" s="16"/>
      <c r="P312" s="18"/>
    </row>
    <row r="313" spans="1:25" s="53" customFormat="1" ht="42.75" customHeight="1" x14ac:dyDescent="0.2">
      <c r="A313" s="798"/>
      <c r="B313" s="103" t="s">
        <v>219</v>
      </c>
      <c r="C313" s="799"/>
      <c r="D313" s="65">
        <v>332.98</v>
      </c>
      <c r="E313" s="126">
        <v>6586</v>
      </c>
      <c r="F313" s="106">
        <v>41262</v>
      </c>
      <c r="G313" s="103" t="s">
        <v>1898</v>
      </c>
      <c r="H313" s="104" t="s">
        <v>769</v>
      </c>
      <c r="I313" s="16"/>
      <c r="J313" s="104" t="s">
        <v>769</v>
      </c>
      <c r="K313" s="16"/>
      <c r="L313" s="16"/>
      <c r="M313" s="104" t="s">
        <v>769</v>
      </c>
      <c r="N313" s="104"/>
      <c r="O313" s="16"/>
      <c r="P313" s="18"/>
    </row>
    <row r="314" spans="1:25" s="53" customFormat="1" ht="42.75" customHeight="1" thickBot="1" x14ac:dyDescent="0.25">
      <c r="A314" s="110" t="s">
        <v>1331</v>
      </c>
      <c r="B314" s="111" t="s">
        <v>1692</v>
      </c>
      <c r="C314" s="111" t="s">
        <v>3021</v>
      </c>
      <c r="D314" s="42">
        <v>1022</v>
      </c>
      <c r="E314" s="127">
        <v>6585</v>
      </c>
      <c r="F314" s="112">
        <v>41262</v>
      </c>
      <c r="G314" s="111" t="s">
        <v>1898</v>
      </c>
      <c r="H314" s="113" t="s">
        <v>769</v>
      </c>
      <c r="I314" s="20"/>
      <c r="J314" s="113" t="s">
        <v>769</v>
      </c>
      <c r="K314" s="20"/>
      <c r="L314" s="20"/>
      <c r="M314" s="113" t="s">
        <v>769</v>
      </c>
      <c r="N314" s="113"/>
      <c r="O314" s="20"/>
      <c r="P314" s="22"/>
    </row>
    <row r="315" spans="1:25" s="53" customFormat="1" ht="42.75" customHeight="1" thickTop="1" x14ac:dyDescent="0.2">
      <c r="A315" s="116"/>
      <c r="B315" s="117"/>
      <c r="C315" s="117"/>
      <c r="D315" s="118"/>
      <c r="E315" s="128"/>
      <c r="F315" s="119"/>
      <c r="G315" s="117"/>
      <c r="H315" s="120"/>
      <c r="J315" s="120"/>
      <c r="M315" s="120"/>
      <c r="N315" s="120"/>
    </row>
    <row r="316" spans="1:25" s="56" customFormat="1" x14ac:dyDescent="0.2">
      <c r="A316" s="1"/>
      <c r="D316" s="6"/>
      <c r="E316" s="7"/>
      <c r="F316" s="1"/>
      <c r="H316" s="1"/>
    </row>
    <row r="317" spans="1:25" s="1" customFormat="1" ht="33.75" customHeight="1" thickBot="1" x14ac:dyDescent="0.25">
      <c r="A317" s="770" t="s">
        <v>16</v>
      </c>
      <c r="B317" s="770"/>
      <c r="C317" s="770"/>
      <c r="D317" s="770"/>
      <c r="E317" s="770"/>
      <c r="F317" s="770"/>
      <c r="G317" s="770"/>
      <c r="H317" s="770"/>
      <c r="I317" s="770"/>
      <c r="J317" s="770"/>
      <c r="K317" s="770"/>
      <c r="L317" s="770"/>
      <c r="M317" s="770"/>
      <c r="N317" s="770"/>
      <c r="O317" s="770"/>
      <c r="P317" s="770"/>
    </row>
    <row r="318" spans="1:25" s="40" customFormat="1" ht="48" customHeight="1" thickTop="1" x14ac:dyDescent="0.2">
      <c r="A318" s="800" t="s">
        <v>1571</v>
      </c>
      <c r="B318" s="802" t="s">
        <v>1572</v>
      </c>
      <c r="C318" s="802" t="s">
        <v>1573</v>
      </c>
      <c r="D318" s="759" t="s">
        <v>763</v>
      </c>
      <c r="E318" s="761" t="s">
        <v>764</v>
      </c>
      <c r="F318" s="818" t="s">
        <v>1607</v>
      </c>
      <c r="G318" s="763" t="s">
        <v>1574</v>
      </c>
      <c r="H318" s="763" t="s">
        <v>1575</v>
      </c>
      <c r="I318" s="763"/>
      <c r="J318" s="763" t="s">
        <v>1576</v>
      </c>
      <c r="K318" s="763"/>
      <c r="L318" s="763" t="s">
        <v>1577</v>
      </c>
      <c r="M318" s="763"/>
      <c r="N318" s="763"/>
      <c r="O318" s="763"/>
      <c r="P318" s="815" t="s">
        <v>1578</v>
      </c>
      <c r="Q318" s="39"/>
      <c r="R318" s="39"/>
      <c r="S318" s="39"/>
      <c r="T318" s="39"/>
      <c r="U318" s="39"/>
      <c r="V318" s="39"/>
      <c r="W318" s="39"/>
      <c r="X318" s="39"/>
      <c r="Y318" s="39"/>
    </row>
    <row r="319" spans="1:25" s="40" customFormat="1" ht="33" customHeight="1" thickBot="1" x14ac:dyDescent="0.25">
      <c r="A319" s="801"/>
      <c r="B319" s="803"/>
      <c r="C319" s="803"/>
      <c r="D319" s="804"/>
      <c r="E319" s="762"/>
      <c r="F319" s="819"/>
      <c r="G319" s="805"/>
      <c r="H319" s="145" t="s">
        <v>1579</v>
      </c>
      <c r="I319" s="145" t="s">
        <v>1580</v>
      </c>
      <c r="J319" s="145" t="s">
        <v>1581</v>
      </c>
      <c r="K319" s="145" t="s">
        <v>1580</v>
      </c>
      <c r="L319" s="145" t="s">
        <v>765</v>
      </c>
      <c r="M319" s="145" t="s">
        <v>766</v>
      </c>
      <c r="N319" s="145" t="s">
        <v>767</v>
      </c>
      <c r="O319" s="145" t="s">
        <v>768</v>
      </c>
      <c r="P319" s="816"/>
      <c r="Q319" s="39"/>
      <c r="R319" s="39"/>
      <c r="S319" s="39"/>
      <c r="T319" s="39"/>
      <c r="U319" s="39"/>
      <c r="V319" s="39"/>
      <c r="W319" s="39"/>
      <c r="X319" s="39"/>
      <c r="Y319" s="39"/>
    </row>
    <row r="320" spans="1:25" s="53" customFormat="1" ht="73.5" customHeight="1" x14ac:dyDescent="0.2">
      <c r="A320" s="766" t="s">
        <v>1332</v>
      </c>
      <c r="B320" s="58" t="s">
        <v>757</v>
      </c>
      <c r="C320" s="777" t="s">
        <v>3022</v>
      </c>
      <c r="D320" s="114">
        <v>43428.02</v>
      </c>
      <c r="E320" s="129" t="s">
        <v>1933</v>
      </c>
      <c r="F320" s="780">
        <v>40927</v>
      </c>
      <c r="G320" s="55" t="s">
        <v>1942</v>
      </c>
      <c r="H320" s="17" t="s">
        <v>769</v>
      </c>
      <c r="I320" s="16"/>
      <c r="J320" s="17" t="s">
        <v>769</v>
      </c>
      <c r="K320" s="16"/>
      <c r="L320" s="16"/>
      <c r="M320" s="17" t="s">
        <v>769</v>
      </c>
      <c r="N320" s="16"/>
      <c r="O320" s="16"/>
      <c r="P320" s="18"/>
    </row>
    <row r="321" spans="1:25" s="53" customFormat="1" ht="78.75" x14ac:dyDescent="0.2">
      <c r="A321" s="766"/>
      <c r="B321" s="58" t="s">
        <v>761</v>
      </c>
      <c r="C321" s="777"/>
      <c r="D321" s="114">
        <v>3279.8</v>
      </c>
      <c r="E321" s="129" t="s">
        <v>1934</v>
      </c>
      <c r="F321" s="780"/>
      <c r="G321" s="55" t="s">
        <v>1942</v>
      </c>
      <c r="H321" s="17" t="s">
        <v>769</v>
      </c>
      <c r="I321" s="16"/>
      <c r="J321" s="17" t="s">
        <v>769</v>
      </c>
      <c r="K321" s="16"/>
      <c r="L321" s="16"/>
      <c r="M321" s="17" t="s">
        <v>769</v>
      </c>
      <c r="N321" s="16"/>
      <c r="O321" s="16"/>
      <c r="P321" s="18"/>
    </row>
    <row r="322" spans="1:25" s="53" customFormat="1" ht="94.5" x14ac:dyDescent="0.2">
      <c r="A322" s="69" t="s">
        <v>1333</v>
      </c>
      <c r="B322" s="58" t="s">
        <v>52</v>
      </c>
      <c r="C322" s="58" t="s">
        <v>3023</v>
      </c>
      <c r="D322" s="114">
        <v>84800</v>
      </c>
      <c r="E322" s="129" t="s">
        <v>1935</v>
      </c>
      <c r="F322" s="88">
        <v>40969</v>
      </c>
      <c r="G322" s="55" t="s">
        <v>1943</v>
      </c>
      <c r="H322" s="17" t="s">
        <v>769</v>
      </c>
      <c r="I322" s="16"/>
      <c r="J322" s="17" t="s">
        <v>769</v>
      </c>
      <c r="K322" s="16"/>
      <c r="L322" s="16"/>
      <c r="M322" s="17" t="s">
        <v>769</v>
      </c>
      <c r="N322" s="16"/>
      <c r="O322" s="16"/>
      <c r="P322" s="18"/>
    </row>
    <row r="323" spans="1:25" s="53" customFormat="1" ht="53.25" customHeight="1" x14ac:dyDescent="0.2">
      <c r="A323" s="69" t="s">
        <v>1334</v>
      </c>
      <c r="B323" s="58" t="s">
        <v>1931</v>
      </c>
      <c r="C323" s="58" t="s">
        <v>3024</v>
      </c>
      <c r="D323" s="114">
        <f>81833.28+29120.36</f>
        <v>110953.64</v>
      </c>
      <c r="E323" s="129" t="s">
        <v>1936</v>
      </c>
      <c r="F323" s="88">
        <v>41046</v>
      </c>
      <c r="G323" s="30" t="s">
        <v>1944</v>
      </c>
      <c r="H323" s="17" t="s">
        <v>769</v>
      </c>
      <c r="I323" s="16"/>
      <c r="J323" s="17" t="s">
        <v>769</v>
      </c>
      <c r="K323" s="16"/>
      <c r="L323" s="16"/>
      <c r="M323" s="17" t="s">
        <v>769</v>
      </c>
      <c r="N323" s="16"/>
      <c r="O323" s="16"/>
      <c r="P323" s="18"/>
    </row>
    <row r="324" spans="1:25" s="53" customFormat="1" ht="63" x14ac:dyDescent="0.2">
      <c r="A324" s="766" t="s">
        <v>1335</v>
      </c>
      <c r="B324" s="58" t="s">
        <v>680</v>
      </c>
      <c r="C324" s="777" t="s">
        <v>3025</v>
      </c>
      <c r="D324" s="114">
        <v>36631.800000000003</v>
      </c>
      <c r="E324" s="129" t="s">
        <v>1937</v>
      </c>
      <c r="F324" s="780" t="s">
        <v>55</v>
      </c>
      <c r="G324" s="55" t="s">
        <v>1945</v>
      </c>
      <c r="H324" s="17" t="s">
        <v>769</v>
      </c>
      <c r="I324" s="16"/>
      <c r="J324" s="17" t="s">
        <v>769</v>
      </c>
      <c r="K324" s="16"/>
      <c r="L324" s="16"/>
      <c r="M324" s="17" t="s">
        <v>769</v>
      </c>
      <c r="N324" s="16"/>
      <c r="O324" s="16"/>
      <c r="P324" s="18"/>
    </row>
    <row r="325" spans="1:25" s="53" customFormat="1" ht="47.25" x14ac:dyDescent="0.2">
      <c r="A325" s="766"/>
      <c r="B325" s="58" t="s">
        <v>53</v>
      </c>
      <c r="C325" s="777"/>
      <c r="D325" s="114">
        <v>14196.52</v>
      </c>
      <c r="E325" s="129" t="s">
        <v>1938</v>
      </c>
      <c r="F325" s="780"/>
      <c r="G325" s="55" t="s">
        <v>1946</v>
      </c>
      <c r="H325" s="17" t="s">
        <v>769</v>
      </c>
      <c r="I325" s="16"/>
      <c r="J325" s="17" t="s">
        <v>769</v>
      </c>
      <c r="K325" s="16"/>
      <c r="L325" s="16"/>
      <c r="M325" s="17" t="s">
        <v>769</v>
      </c>
      <c r="N325" s="16"/>
      <c r="O325" s="16"/>
      <c r="P325" s="18"/>
    </row>
    <row r="326" spans="1:25" s="53" customFormat="1" ht="63" x14ac:dyDescent="0.2">
      <c r="A326" s="766"/>
      <c r="B326" s="58" t="s">
        <v>2</v>
      </c>
      <c r="C326" s="777"/>
      <c r="D326" s="114">
        <v>1609.49</v>
      </c>
      <c r="E326" s="129" t="s">
        <v>1939</v>
      </c>
      <c r="F326" s="780"/>
      <c r="G326" s="55" t="s">
        <v>1947</v>
      </c>
      <c r="H326" s="17" t="s">
        <v>769</v>
      </c>
      <c r="I326" s="16"/>
      <c r="J326" s="17" t="s">
        <v>769</v>
      </c>
      <c r="K326" s="16"/>
      <c r="L326" s="16"/>
      <c r="M326" s="17" t="s">
        <v>769</v>
      </c>
      <c r="N326" s="16"/>
      <c r="O326" s="16"/>
      <c r="P326" s="18"/>
    </row>
    <row r="327" spans="1:25" s="53" customFormat="1" ht="47.25" x14ac:dyDescent="0.2">
      <c r="A327" s="766"/>
      <c r="B327" s="58" t="s">
        <v>54</v>
      </c>
      <c r="C327" s="777"/>
      <c r="D327" s="114">
        <v>14139.69</v>
      </c>
      <c r="E327" s="129" t="s">
        <v>1940</v>
      </c>
      <c r="F327" s="780"/>
      <c r="G327" s="55" t="s">
        <v>1948</v>
      </c>
      <c r="H327" s="17" t="s">
        <v>769</v>
      </c>
      <c r="I327" s="16"/>
      <c r="J327" s="17" t="s">
        <v>769</v>
      </c>
      <c r="K327" s="16"/>
      <c r="L327" s="16"/>
      <c r="M327" s="17" t="s">
        <v>769</v>
      </c>
      <c r="N327" s="16"/>
      <c r="O327" s="16"/>
      <c r="P327" s="18"/>
    </row>
    <row r="328" spans="1:25" s="53" customFormat="1" ht="83.25" customHeight="1" thickBot="1" x14ac:dyDescent="0.25">
      <c r="A328" s="70" t="s">
        <v>1336</v>
      </c>
      <c r="B328" s="68" t="s">
        <v>1932</v>
      </c>
      <c r="C328" s="68" t="s">
        <v>3223</v>
      </c>
      <c r="D328" s="115">
        <v>125318.3</v>
      </c>
      <c r="E328" s="130" t="s">
        <v>1941</v>
      </c>
      <c r="F328" s="93">
        <v>41242</v>
      </c>
      <c r="G328" s="32" t="s">
        <v>1949</v>
      </c>
      <c r="H328" s="21" t="s">
        <v>769</v>
      </c>
      <c r="I328" s="20"/>
      <c r="J328" s="21" t="s">
        <v>769</v>
      </c>
      <c r="K328" s="20"/>
      <c r="L328" s="20"/>
      <c r="M328" s="21" t="s">
        <v>769</v>
      </c>
      <c r="N328" s="20"/>
      <c r="O328" s="20"/>
      <c r="P328" s="22"/>
    </row>
    <row r="329" spans="1:25" s="56" customFormat="1" ht="12" thickTop="1" x14ac:dyDescent="0.2">
      <c r="A329" s="1"/>
      <c r="D329" s="6"/>
      <c r="E329" s="7"/>
      <c r="F329" s="1"/>
      <c r="H329" s="1"/>
    </row>
    <row r="330" spans="1:25" s="56" customFormat="1" x14ac:dyDescent="0.2">
      <c r="A330" s="1"/>
      <c r="D330" s="6"/>
      <c r="E330" s="7"/>
      <c r="F330" s="1"/>
      <c r="H330" s="1"/>
    </row>
    <row r="331" spans="1:25" s="15" customFormat="1" ht="31.5" customHeight="1" thickBot="1" x14ac:dyDescent="0.25">
      <c r="A331" s="770" t="s">
        <v>56</v>
      </c>
      <c r="B331" s="770"/>
      <c r="C331" s="770"/>
      <c r="D331" s="770"/>
      <c r="E331" s="770"/>
      <c r="F331" s="770"/>
      <c r="G331" s="770"/>
      <c r="H331" s="770"/>
      <c r="I331" s="770"/>
      <c r="J331" s="770"/>
      <c r="K331" s="770"/>
      <c r="L331" s="770"/>
      <c r="M331" s="770"/>
      <c r="N331" s="770"/>
      <c r="O331" s="770"/>
      <c r="P331" s="770"/>
    </row>
    <row r="332" spans="1:25" s="40" customFormat="1" ht="48" customHeight="1" thickTop="1" x14ac:dyDescent="0.2">
      <c r="A332" s="800" t="s">
        <v>1571</v>
      </c>
      <c r="B332" s="802" t="s">
        <v>1572</v>
      </c>
      <c r="C332" s="802" t="s">
        <v>1573</v>
      </c>
      <c r="D332" s="759" t="s">
        <v>763</v>
      </c>
      <c r="E332" s="761" t="s">
        <v>764</v>
      </c>
      <c r="F332" s="818" t="s">
        <v>1607</v>
      </c>
      <c r="G332" s="763" t="s">
        <v>1574</v>
      </c>
      <c r="H332" s="763" t="s">
        <v>1575</v>
      </c>
      <c r="I332" s="763"/>
      <c r="J332" s="763" t="s">
        <v>1576</v>
      </c>
      <c r="K332" s="763"/>
      <c r="L332" s="763" t="s">
        <v>1577</v>
      </c>
      <c r="M332" s="763"/>
      <c r="N332" s="763"/>
      <c r="O332" s="763"/>
      <c r="P332" s="815" t="s">
        <v>1578</v>
      </c>
      <c r="Q332" s="39"/>
      <c r="R332" s="39"/>
      <c r="S332" s="39"/>
      <c r="T332" s="39"/>
      <c r="U332" s="39"/>
      <c r="V332" s="39"/>
      <c r="W332" s="39"/>
      <c r="X332" s="39"/>
      <c r="Y332" s="39"/>
    </row>
    <row r="333" spans="1:25" s="40" customFormat="1" ht="33" customHeight="1" x14ac:dyDescent="0.2">
      <c r="A333" s="801"/>
      <c r="B333" s="803"/>
      <c r="C333" s="803"/>
      <c r="D333" s="804"/>
      <c r="E333" s="820"/>
      <c r="F333" s="819"/>
      <c r="G333" s="805"/>
      <c r="H333" s="145" t="s">
        <v>1579</v>
      </c>
      <c r="I333" s="145" t="s">
        <v>1580</v>
      </c>
      <c r="J333" s="145" t="s">
        <v>1581</v>
      </c>
      <c r="K333" s="145" t="s">
        <v>1580</v>
      </c>
      <c r="L333" s="145" t="s">
        <v>765</v>
      </c>
      <c r="M333" s="145" t="s">
        <v>766</v>
      </c>
      <c r="N333" s="145" t="s">
        <v>767</v>
      </c>
      <c r="O333" s="145" t="s">
        <v>768</v>
      </c>
      <c r="P333" s="816"/>
      <c r="Q333" s="39"/>
      <c r="R333" s="39"/>
      <c r="S333" s="39"/>
      <c r="T333" s="39"/>
      <c r="U333" s="39"/>
      <c r="V333" s="39"/>
      <c r="W333" s="39"/>
      <c r="X333" s="39"/>
      <c r="Y333" s="39"/>
    </row>
    <row r="334" spans="1:25" s="53" customFormat="1" ht="96.75" customHeight="1" x14ac:dyDescent="0.2">
      <c r="A334" s="766" t="s">
        <v>1337</v>
      </c>
      <c r="B334" s="58" t="s">
        <v>1950</v>
      </c>
      <c r="C334" s="777" t="s">
        <v>3026</v>
      </c>
      <c r="D334" s="121">
        <v>32000</v>
      </c>
      <c r="E334" s="129" t="s">
        <v>1966</v>
      </c>
      <c r="F334" s="54" t="s">
        <v>1955</v>
      </c>
      <c r="G334" s="58" t="s">
        <v>1956</v>
      </c>
      <c r="H334" s="17" t="s">
        <v>769</v>
      </c>
      <c r="I334" s="16"/>
      <c r="J334" s="17" t="s">
        <v>769</v>
      </c>
      <c r="K334" s="16"/>
      <c r="L334" s="16"/>
      <c r="M334" s="17" t="s">
        <v>769</v>
      </c>
      <c r="N334" s="16"/>
      <c r="O334" s="16"/>
      <c r="P334" s="18"/>
    </row>
    <row r="335" spans="1:25" s="53" customFormat="1" ht="92.25" customHeight="1" x14ac:dyDescent="0.2">
      <c r="A335" s="766"/>
      <c r="B335" s="55" t="s">
        <v>4</v>
      </c>
      <c r="C335" s="777"/>
      <c r="D335" s="122">
        <v>100000</v>
      </c>
      <c r="E335" s="129" t="s">
        <v>1967</v>
      </c>
      <c r="F335" s="29" t="s">
        <v>1957</v>
      </c>
      <c r="G335" s="55" t="s">
        <v>1958</v>
      </c>
      <c r="H335" s="17" t="s">
        <v>769</v>
      </c>
      <c r="I335" s="16"/>
      <c r="J335" s="17" t="s">
        <v>769</v>
      </c>
      <c r="K335" s="16"/>
      <c r="L335" s="16"/>
      <c r="M335" s="17" t="s">
        <v>769</v>
      </c>
      <c r="N335" s="16"/>
      <c r="O335" s="16"/>
      <c r="P335" s="18"/>
    </row>
    <row r="336" spans="1:25" s="53" customFormat="1" ht="75" customHeight="1" x14ac:dyDescent="0.2">
      <c r="A336" s="811" t="s">
        <v>1338</v>
      </c>
      <c r="B336" s="55" t="s">
        <v>1951</v>
      </c>
      <c r="C336" s="809" t="s">
        <v>3027</v>
      </c>
      <c r="D336" s="122">
        <v>144386.63</v>
      </c>
      <c r="E336" s="129" t="s">
        <v>57</v>
      </c>
      <c r="F336" s="806" t="s">
        <v>1959</v>
      </c>
      <c r="G336" s="55" t="s">
        <v>1960</v>
      </c>
      <c r="H336" s="17" t="s">
        <v>769</v>
      </c>
      <c r="I336" s="16"/>
      <c r="J336" s="17" t="s">
        <v>769</v>
      </c>
      <c r="K336" s="16"/>
      <c r="L336" s="16"/>
      <c r="M336" s="17" t="s">
        <v>769</v>
      </c>
      <c r="N336" s="16"/>
      <c r="O336" s="16"/>
      <c r="P336" s="18"/>
    </row>
    <row r="337" spans="1:16" s="53" customFormat="1" ht="103.5" customHeight="1" x14ac:dyDescent="0.2">
      <c r="A337" s="811"/>
      <c r="B337" s="55" t="s">
        <v>226</v>
      </c>
      <c r="C337" s="809"/>
      <c r="D337" s="122">
        <v>7008.49</v>
      </c>
      <c r="E337" s="129" t="s">
        <v>1968</v>
      </c>
      <c r="F337" s="806"/>
      <c r="G337" s="55" t="s">
        <v>1961</v>
      </c>
      <c r="H337" s="17" t="s">
        <v>769</v>
      </c>
      <c r="I337" s="16"/>
      <c r="J337" s="17" t="s">
        <v>769</v>
      </c>
      <c r="K337" s="16"/>
      <c r="L337" s="16"/>
      <c r="M337" s="17" t="s">
        <v>769</v>
      </c>
      <c r="N337" s="16"/>
      <c r="O337" s="16"/>
      <c r="P337" s="18"/>
    </row>
    <row r="338" spans="1:16" s="53" customFormat="1" ht="90.75" customHeight="1" x14ac:dyDescent="0.2">
      <c r="A338" s="811"/>
      <c r="B338" s="55" t="s">
        <v>153</v>
      </c>
      <c r="C338" s="809"/>
      <c r="D338" s="122">
        <v>2632.15</v>
      </c>
      <c r="E338" s="129" t="s">
        <v>1969</v>
      </c>
      <c r="F338" s="806"/>
      <c r="G338" s="55" t="s">
        <v>1962</v>
      </c>
      <c r="H338" s="17" t="s">
        <v>769</v>
      </c>
      <c r="I338" s="16"/>
      <c r="J338" s="17" t="s">
        <v>769</v>
      </c>
      <c r="K338" s="16"/>
      <c r="L338" s="16"/>
      <c r="M338" s="17" t="s">
        <v>769</v>
      </c>
      <c r="N338" s="16"/>
      <c r="O338" s="16"/>
      <c r="P338" s="18"/>
    </row>
    <row r="339" spans="1:16" s="53" customFormat="1" ht="77.25" customHeight="1" x14ac:dyDescent="0.2">
      <c r="A339" s="811"/>
      <c r="B339" s="55" t="s">
        <v>1952</v>
      </c>
      <c r="C339" s="809"/>
      <c r="D339" s="122">
        <v>21484.799999999999</v>
      </c>
      <c r="E339" s="129" t="s">
        <v>1953</v>
      </c>
      <c r="F339" s="806"/>
      <c r="G339" s="55" t="s">
        <v>1963</v>
      </c>
      <c r="H339" s="17" t="s">
        <v>769</v>
      </c>
      <c r="I339" s="16"/>
      <c r="J339" s="17" t="s">
        <v>769</v>
      </c>
      <c r="K339" s="16"/>
      <c r="L339" s="16"/>
      <c r="M339" s="17" t="s">
        <v>769</v>
      </c>
      <c r="N339" s="16"/>
      <c r="O339" s="16"/>
      <c r="P339" s="18"/>
    </row>
    <row r="340" spans="1:16" s="53" customFormat="1" ht="75" customHeight="1" thickBot="1" x14ac:dyDescent="0.25">
      <c r="A340" s="812"/>
      <c r="B340" s="32" t="s">
        <v>1616</v>
      </c>
      <c r="C340" s="810"/>
      <c r="D340" s="123">
        <v>37834.019999999997</v>
      </c>
      <c r="E340" s="130" t="s">
        <v>1954</v>
      </c>
      <c r="F340" s="807"/>
      <c r="G340" s="32" t="s">
        <v>1964</v>
      </c>
      <c r="H340" s="21" t="s">
        <v>769</v>
      </c>
      <c r="I340" s="20"/>
      <c r="J340" s="21" t="s">
        <v>769</v>
      </c>
      <c r="K340" s="20"/>
      <c r="L340" s="20"/>
      <c r="M340" s="21" t="s">
        <v>769</v>
      </c>
      <c r="N340" s="20"/>
      <c r="O340" s="20"/>
      <c r="P340" s="22"/>
    </row>
    <row r="341" spans="1:16" s="53" customFormat="1" ht="16.5" thickTop="1" x14ac:dyDescent="0.2">
      <c r="A341" s="12"/>
      <c r="D341" s="67"/>
      <c r="E341" s="13"/>
      <c r="F341" s="12"/>
      <c r="H341" s="12"/>
    </row>
    <row r="342" spans="1:16" s="53" customFormat="1" ht="15.75" x14ac:dyDescent="0.2">
      <c r="A342" s="12"/>
      <c r="D342" s="67"/>
      <c r="E342" s="13"/>
      <c r="F342" s="12"/>
      <c r="H342" s="12"/>
    </row>
    <row r="343" spans="1:16" s="53" customFormat="1" ht="15.75" x14ac:dyDescent="0.2">
      <c r="A343" s="12"/>
      <c r="D343" s="67"/>
      <c r="E343" s="13"/>
      <c r="F343" s="12"/>
      <c r="H343" s="12"/>
    </row>
    <row r="344" spans="1:16" s="53" customFormat="1" ht="15.75" x14ac:dyDescent="0.2">
      <c r="A344" s="12"/>
      <c r="D344" s="67"/>
      <c r="E344" s="13"/>
      <c r="F344" s="12"/>
      <c r="H344" s="12"/>
    </row>
    <row r="345" spans="1:16" s="53" customFormat="1" ht="15.75" x14ac:dyDescent="0.2">
      <c r="A345" s="12"/>
      <c r="D345" s="67"/>
      <c r="E345" s="13"/>
      <c r="F345" s="12"/>
      <c r="H345" s="12"/>
    </row>
    <row r="346" spans="1:16" s="53" customFormat="1" ht="15.75" x14ac:dyDescent="0.2">
      <c r="A346" s="12"/>
      <c r="D346" s="67"/>
      <c r="E346" s="13"/>
      <c r="F346" s="12"/>
      <c r="H346" s="12"/>
    </row>
    <row r="347" spans="1:16" s="53" customFormat="1" ht="15.75" x14ac:dyDescent="0.2">
      <c r="A347" s="12"/>
      <c r="D347" s="67"/>
      <c r="E347" s="13"/>
      <c r="F347" s="12"/>
      <c r="H347" s="12"/>
    </row>
    <row r="348" spans="1:16" s="53" customFormat="1" ht="15.75" x14ac:dyDescent="0.2">
      <c r="A348" s="12"/>
      <c r="D348" s="67"/>
      <c r="E348" s="13"/>
      <c r="F348" s="12"/>
      <c r="H348" s="12"/>
    </row>
    <row r="349" spans="1:16" s="53" customFormat="1" ht="15.75" x14ac:dyDescent="0.2">
      <c r="A349" s="12"/>
      <c r="D349" s="67"/>
      <c r="E349" s="13"/>
      <c r="F349" s="12"/>
      <c r="H349" s="12"/>
    </row>
    <row r="350" spans="1:16" s="53" customFormat="1" ht="15.75" x14ac:dyDescent="0.2">
      <c r="A350" s="12"/>
      <c r="D350" s="67"/>
      <c r="E350" s="13"/>
      <c r="F350" s="12"/>
      <c r="H350" s="12"/>
    </row>
    <row r="351" spans="1:16" s="53" customFormat="1" ht="15.75" x14ac:dyDescent="0.2">
      <c r="A351" s="12"/>
      <c r="D351" s="67"/>
      <c r="E351" s="13"/>
      <c r="F351" s="12"/>
      <c r="H351" s="12"/>
    </row>
    <row r="352" spans="1:16" s="53" customFormat="1" ht="15.75" x14ac:dyDescent="0.2">
      <c r="A352" s="12"/>
      <c r="D352" s="67"/>
      <c r="E352" s="13"/>
      <c r="F352" s="12"/>
      <c r="H352" s="12"/>
    </row>
    <row r="353" spans="1:8" s="53" customFormat="1" ht="15.75" x14ac:dyDescent="0.2">
      <c r="A353" s="12"/>
      <c r="D353" s="67"/>
      <c r="E353" s="13"/>
      <c r="F353" s="12"/>
      <c r="H353" s="12"/>
    </row>
    <row r="354" spans="1:8" s="53" customFormat="1" ht="15.75" x14ac:dyDescent="0.2">
      <c r="A354" s="12"/>
      <c r="D354" s="67"/>
      <c r="E354" s="13"/>
      <c r="F354" s="12"/>
      <c r="H354" s="12"/>
    </row>
    <row r="355" spans="1:8" s="53" customFormat="1" ht="15.75" x14ac:dyDescent="0.2">
      <c r="A355" s="12"/>
      <c r="D355" s="67"/>
      <c r="E355" s="13"/>
      <c r="F355" s="12"/>
      <c r="H355" s="12"/>
    </row>
    <row r="356" spans="1:8" s="53" customFormat="1" ht="15.75" x14ac:dyDescent="0.2">
      <c r="A356" s="12"/>
      <c r="D356" s="67"/>
      <c r="E356" s="13"/>
      <c r="F356" s="12"/>
      <c r="H356" s="12"/>
    </row>
    <row r="357" spans="1:8" s="53" customFormat="1" ht="15.75" x14ac:dyDescent="0.2">
      <c r="A357" s="12"/>
      <c r="D357" s="67"/>
      <c r="E357" s="13"/>
      <c r="F357" s="12"/>
      <c r="H357" s="12"/>
    </row>
    <row r="358" spans="1:8" s="53" customFormat="1" ht="15.75" x14ac:dyDescent="0.2">
      <c r="A358" s="12"/>
      <c r="D358" s="67"/>
      <c r="E358" s="13"/>
      <c r="F358" s="12"/>
      <c r="H358" s="12"/>
    </row>
    <row r="359" spans="1:8" s="53" customFormat="1" ht="15.75" x14ac:dyDescent="0.2">
      <c r="A359" s="12"/>
      <c r="D359" s="67"/>
      <c r="E359" s="13"/>
      <c r="F359" s="12"/>
      <c r="H359" s="12"/>
    </row>
    <row r="360" spans="1:8" s="53" customFormat="1" ht="15.75" x14ac:dyDescent="0.2">
      <c r="A360" s="12"/>
      <c r="D360" s="67"/>
      <c r="E360" s="13"/>
      <c r="F360" s="12"/>
      <c r="H360" s="12"/>
    </row>
    <row r="361" spans="1:8" s="53" customFormat="1" ht="15.75" x14ac:dyDescent="0.2">
      <c r="A361" s="12"/>
      <c r="D361" s="67"/>
      <c r="E361" s="13"/>
      <c r="F361" s="12"/>
      <c r="H361" s="12"/>
    </row>
    <row r="362" spans="1:8" s="53" customFormat="1" ht="15.75" x14ac:dyDescent="0.2">
      <c r="A362" s="12"/>
      <c r="D362" s="67"/>
      <c r="E362" s="13"/>
      <c r="F362" s="12"/>
      <c r="H362" s="12"/>
    </row>
    <row r="363" spans="1:8" s="56" customFormat="1" x14ac:dyDescent="0.2">
      <c r="A363" s="1"/>
      <c r="D363" s="6"/>
      <c r="E363" s="7"/>
      <c r="F363" s="1"/>
      <c r="H363" s="1"/>
    </row>
    <row r="364" spans="1:8" s="56" customFormat="1" x14ac:dyDescent="0.2">
      <c r="A364" s="1"/>
      <c r="D364" s="6"/>
      <c r="E364" s="7"/>
      <c r="F364" s="1"/>
      <c r="H364" s="1"/>
    </row>
    <row r="365" spans="1:8" s="56" customFormat="1" x14ac:dyDescent="0.2">
      <c r="A365" s="1"/>
      <c r="D365" s="6"/>
      <c r="E365" s="7"/>
      <c r="F365" s="1"/>
      <c r="H365" s="1"/>
    </row>
    <row r="366" spans="1:8" s="56" customFormat="1" x14ac:dyDescent="0.2">
      <c r="A366" s="1"/>
      <c r="D366" s="6"/>
      <c r="E366" s="7"/>
      <c r="F366" s="1"/>
      <c r="H366" s="1"/>
    </row>
    <row r="367" spans="1:8" s="56" customFormat="1" x14ac:dyDescent="0.2">
      <c r="A367" s="1"/>
      <c r="D367" s="6"/>
      <c r="E367" s="7"/>
      <c r="F367" s="1"/>
      <c r="H367" s="1"/>
    </row>
    <row r="368" spans="1:8" s="56" customFormat="1" x14ac:dyDescent="0.2">
      <c r="A368" s="1"/>
      <c r="D368" s="6"/>
      <c r="E368" s="7"/>
      <c r="F368" s="1"/>
      <c r="H368" s="1"/>
    </row>
    <row r="369" spans="1:8" s="56" customFormat="1" x14ac:dyDescent="0.2">
      <c r="A369" s="1"/>
      <c r="D369" s="6"/>
      <c r="E369" s="7"/>
      <c r="F369" s="1"/>
      <c r="H369" s="1"/>
    </row>
    <row r="370" spans="1:8" s="56" customFormat="1" x14ac:dyDescent="0.2">
      <c r="A370" s="1"/>
      <c r="D370" s="6"/>
      <c r="E370" s="7"/>
      <c r="F370" s="1"/>
      <c r="H370" s="1"/>
    </row>
    <row r="371" spans="1:8" s="56" customFormat="1" x14ac:dyDescent="0.2">
      <c r="A371" s="1"/>
      <c r="D371" s="6"/>
      <c r="E371" s="7"/>
      <c r="F371" s="1"/>
      <c r="H371" s="1"/>
    </row>
    <row r="372" spans="1:8" s="56" customFormat="1" x14ac:dyDescent="0.2">
      <c r="A372" s="1"/>
      <c r="D372" s="6"/>
      <c r="E372" s="7"/>
      <c r="F372" s="1"/>
      <c r="H372" s="1"/>
    </row>
    <row r="373" spans="1:8" s="56" customFormat="1" x14ac:dyDescent="0.2">
      <c r="A373" s="1"/>
      <c r="D373" s="6"/>
      <c r="E373" s="7"/>
      <c r="F373" s="1"/>
      <c r="H373" s="1"/>
    </row>
    <row r="374" spans="1:8" s="56" customFormat="1" x14ac:dyDescent="0.2">
      <c r="A374" s="1"/>
      <c r="D374" s="6"/>
      <c r="E374" s="7"/>
      <c r="F374" s="1"/>
      <c r="H374" s="1"/>
    </row>
    <row r="375" spans="1:8" s="56" customFormat="1" x14ac:dyDescent="0.2">
      <c r="A375" s="1"/>
      <c r="D375" s="6"/>
      <c r="E375" s="7"/>
      <c r="F375" s="1"/>
      <c r="H375" s="1"/>
    </row>
    <row r="376" spans="1:8" s="56" customFormat="1" x14ac:dyDescent="0.2">
      <c r="A376" s="1"/>
      <c r="D376" s="6"/>
      <c r="E376" s="7"/>
      <c r="F376" s="1"/>
      <c r="H376" s="1"/>
    </row>
    <row r="377" spans="1:8" s="56" customFormat="1" x14ac:dyDescent="0.2">
      <c r="A377" s="1"/>
      <c r="D377" s="6"/>
      <c r="E377" s="7"/>
      <c r="F377" s="1"/>
      <c r="H377" s="1"/>
    </row>
    <row r="378" spans="1:8" s="56" customFormat="1" x14ac:dyDescent="0.2">
      <c r="A378" s="1"/>
      <c r="D378" s="6"/>
      <c r="E378" s="7"/>
      <c r="F378" s="1"/>
      <c r="H378" s="1"/>
    </row>
    <row r="379" spans="1:8" s="56" customFormat="1" x14ac:dyDescent="0.2">
      <c r="A379" s="1"/>
      <c r="D379" s="6"/>
      <c r="E379" s="7"/>
      <c r="F379" s="1"/>
      <c r="H379" s="1"/>
    </row>
    <row r="380" spans="1:8" s="56" customFormat="1" x14ac:dyDescent="0.2">
      <c r="A380" s="1"/>
      <c r="D380" s="6"/>
      <c r="E380" s="7"/>
      <c r="F380" s="1"/>
      <c r="H380" s="1"/>
    </row>
    <row r="381" spans="1:8" s="56" customFormat="1" x14ac:dyDescent="0.2">
      <c r="A381" s="1"/>
      <c r="D381" s="6"/>
      <c r="E381" s="7"/>
      <c r="F381" s="1"/>
      <c r="H381" s="1"/>
    </row>
    <row r="382" spans="1:8" s="56" customFormat="1" x14ac:dyDescent="0.2">
      <c r="A382" s="1"/>
      <c r="D382" s="6"/>
      <c r="E382" s="7"/>
      <c r="F382" s="1"/>
      <c r="H382" s="1"/>
    </row>
    <row r="383" spans="1:8" s="56" customFormat="1" x14ac:dyDescent="0.2">
      <c r="A383" s="1"/>
      <c r="D383" s="6"/>
      <c r="E383" s="7"/>
      <c r="F383" s="1"/>
      <c r="H383" s="1"/>
    </row>
    <row r="384" spans="1:8" s="56" customFormat="1" x14ac:dyDescent="0.2">
      <c r="A384" s="1"/>
      <c r="D384" s="6"/>
      <c r="E384" s="7"/>
      <c r="F384" s="1"/>
      <c r="H384" s="1"/>
    </row>
    <row r="385" spans="1:8" s="56" customFormat="1" x14ac:dyDescent="0.2">
      <c r="A385" s="1"/>
      <c r="D385" s="6"/>
      <c r="E385" s="7"/>
      <c r="F385" s="1"/>
      <c r="H385" s="1"/>
    </row>
    <row r="386" spans="1:8" s="56" customFormat="1" x14ac:dyDescent="0.2">
      <c r="A386" s="1"/>
      <c r="D386" s="6"/>
      <c r="E386" s="7"/>
      <c r="F386" s="1"/>
      <c r="H386" s="1"/>
    </row>
    <row r="387" spans="1:8" s="56" customFormat="1" x14ac:dyDescent="0.2">
      <c r="A387" s="1"/>
      <c r="D387" s="6"/>
      <c r="E387" s="7"/>
      <c r="F387" s="1"/>
      <c r="H387" s="1"/>
    </row>
    <row r="388" spans="1:8" s="56" customFormat="1" x14ac:dyDescent="0.2">
      <c r="A388" s="1"/>
      <c r="D388" s="6"/>
      <c r="E388" s="7"/>
      <c r="F388" s="1"/>
      <c r="H388" s="1"/>
    </row>
    <row r="389" spans="1:8" s="56" customFormat="1" x14ac:dyDescent="0.2">
      <c r="A389" s="1"/>
      <c r="D389" s="6"/>
      <c r="E389" s="7"/>
      <c r="F389" s="1"/>
      <c r="H389" s="1"/>
    </row>
    <row r="390" spans="1:8" s="56" customFormat="1" x14ac:dyDescent="0.2">
      <c r="A390" s="1"/>
      <c r="D390" s="6"/>
      <c r="E390" s="7"/>
      <c r="F390" s="1"/>
      <c r="H390" s="1"/>
    </row>
    <row r="391" spans="1:8" s="56" customFormat="1" x14ac:dyDescent="0.2">
      <c r="A391" s="1"/>
      <c r="D391" s="6"/>
      <c r="E391" s="7"/>
      <c r="F391" s="1"/>
      <c r="H391" s="1"/>
    </row>
    <row r="392" spans="1:8" s="56" customFormat="1" x14ac:dyDescent="0.2">
      <c r="A392" s="1"/>
      <c r="D392" s="6"/>
      <c r="E392" s="7"/>
      <c r="F392" s="1"/>
      <c r="H392" s="1"/>
    </row>
    <row r="393" spans="1:8" s="56" customFormat="1" x14ac:dyDescent="0.2">
      <c r="A393" s="1"/>
      <c r="D393" s="6"/>
      <c r="E393" s="7"/>
      <c r="F393" s="1"/>
      <c r="H393" s="1"/>
    </row>
    <row r="394" spans="1:8" s="56" customFormat="1" x14ac:dyDescent="0.2">
      <c r="A394" s="1"/>
      <c r="D394" s="6"/>
      <c r="E394" s="7"/>
      <c r="F394" s="1"/>
      <c r="H394" s="1"/>
    </row>
    <row r="395" spans="1:8" s="56" customFormat="1" x14ac:dyDescent="0.2">
      <c r="A395" s="1"/>
      <c r="D395" s="6"/>
      <c r="E395" s="7"/>
      <c r="F395" s="1"/>
      <c r="H395" s="1"/>
    </row>
    <row r="396" spans="1:8" s="56" customFormat="1" x14ac:dyDescent="0.2">
      <c r="A396" s="1"/>
      <c r="D396" s="6"/>
      <c r="E396" s="7"/>
      <c r="F396" s="1"/>
      <c r="H396" s="1"/>
    </row>
    <row r="397" spans="1:8" s="56" customFormat="1" x14ac:dyDescent="0.2">
      <c r="A397" s="1"/>
      <c r="D397" s="6"/>
      <c r="E397" s="7"/>
      <c r="F397" s="1"/>
      <c r="H397" s="1"/>
    </row>
    <row r="398" spans="1:8" s="56" customFormat="1" x14ac:dyDescent="0.2">
      <c r="A398" s="1"/>
      <c r="D398" s="6"/>
      <c r="E398" s="7"/>
      <c r="F398" s="1"/>
      <c r="H398" s="1"/>
    </row>
    <row r="399" spans="1:8" s="56" customFormat="1" x14ac:dyDescent="0.2">
      <c r="A399" s="1"/>
      <c r="D399" s="6"/>
      <c r="E399" s="7"/>
      <c r="F399" s="1"/>
      <c r="H399" s="1"/>
    </row>
    <row r="400" spans="1:8" s="56" customFormat="1" x14ac:dyDescent="0.2">
      <c r="A400" s="1"/>
      <c r="D400" s="6"/>
      <c r="E400" s="7"/>
      <c r="F400" s="1"/>
      <c r="H400" s="1"/>
    </row>
    <row r="401" spans="1:8" s="56" customFormat="1" x14ac:dyDescent="0.2">
      <c r="A401" s="1"/>
      <c r="D401" s="6"/>
      <c r="E401" s="7"/>
      <c r="F401" s="1"/>
      <c r="H401" s="1"/>
    </row>
    <row r="402" spans="1:8" s="56" customFormat="1" x14ac:dyDescent="0.2">
      <c r="A402" s="1"/>
      <c r="D402" s="6"/>
      <c r="E402" s="7"/>
      <c r="F402" s="1"/>
      <c r="H402" s="1"/>
    </row>
    <row r="403" spans="1:8" s="56" customFormat="1" x14ac:dyDescent="0.2">
      <c r="A403" s="1"/>
      <c r="D403" s="6"/>
      <c r="E403" s="7"/>
      <c r="F403" s="1"/>
      <c r="H403" s="1"/>
    </row>
    <row r="404" spans="1:8" s="56" customFormat="1" x14ac:dyDescent="0.2">
      <c r="A404" s="1"/>
      <c r="D404" s="6"/>
      <c r="E404" s="7"/>
      <c r="F404" s="1"/>
      <c r="H404" s="1"/>
    </row>
    <row r="405" spans="1:8" s="56" customFormat="1" x14ac:dyDescent="0.2">
      <c r="A405" s="1"/>
      <c r="D405" s="6"/>
      <c r="E405" s="7"/>
      <c r="F405" s="1"/>
      <c r="H405" s="1"/>
    </row>
    <row r="406" spans="1:8" s="56" customFormat="1" x14ac:dyDescent="0.2">
      <c r="A406" s="1"/>
      <c r="D406" s="6"/>
      <c r="E406" s="7"/>
      <c r="F406" s="1"/>
      <c r="H406" s="1"/>
    </row>
    <row r="407" spans="1:8" s="56" customFormat="1" x14ac:dyDescent="0.2">
      <c r="A407" s="1"/>
      <c r="D407" s="6"/>
      <c r="E407" s="7"/>
      <c r="F407" s="1"/>
      <c r="H407" s="1"/>
    </row>
    <row r="408" spans="1:8" s="56" customFormat="1" x14ac:dyDescent="0.2">
      <c r="A408" s="1"/>
      <c r="D408" s="6"/>
      <c r="E408" s="7"/>
      <c r="F408" s="1"/>
      <c r="H408" s="1"/>
    </row>
    <row r="409" spans="1:8" s="56" customFormat="1" x14ac:dyDescent="0.2">
      <c r="A409" s="1"/>
      <c r="D409" s="6"/>
      <c r="E409" s="7"/>
      <c r="F409" s="1"/>
      <c r="H409" s="1"/>
    </row>
    <row r="410" spans="1:8" s="56" customFormat="1" x14ac:dyDescent="0.2">
      <c r="A410" s="1"/>
      <c r="D410" s="6"/>
      <c r="E410" s="7"/>
      <c r="F410" s="1"/>
      <c r="H410" s="1"/>
    </row>
    <row r="411" spans="1:8" s="56" customFormat="1" x14ac:dyDescent="0.2">
      <c r="A411" s="1"/>
      <c r="D411" s="6"/>
      <c r="E411" s="7"/>
      <c r="F411" s="1"/>
      <c r="H411" s="1"/>
    </row>
    <row r="412" spans="1:8" s="56" customFormat="1" x14ac:dyDescent="0.2">
      <c r="A412" s="1"/>
      <c r="D412" s="6"/>
      <c r="E412" s="7"/>
      <c r="F412" s="1"/>
      <c r="H412" s="1"/>
    </row>
    <row r="413" spans="1:8" s="56" customFormat="1" x14ac:dyDescent="0.2">
      <c r="A413" s="1"/>
      <c r="D413" s="6"/>
      <c r="E413" s="7"/>
      <c r="F413" s="1"/>
      <c r="H413" s="1"/>
    </row>
    <row r="414" spans="1:8" s="56" customFormat="1" x14ac:dyDescent="0.2">
      <c r="A414" s="1"/>
      <c r="D414" s="6"/>
      <c r="E414" s="7"/>
      <c r="F414" s="1"/>
      <c r="H414" s="1"/>
    </row>
    <row r="415" spans="1:8" s="56" customFormat="1" x14ac:dyDescent="0.2">
      <c r="A415" s="1"/>
      <c r="D415" s="6"/>
      <c r="E415" s="7"/>
      <c r="F415" s="1"/>
      <c r="H415" s="1"/>
    </row>
    <row r="416" spans="1:8" s="56" customFormat="1" x14ac:dyDescent="0.2">
      <c r="A416" s="1"/>
      <c r="D416" s="6"/>
      <c r="E416" s="7"/>
      <c r="F416" s="1"/>
      <c r="H416" s="1"/>
    </row>
    <row r="417" spans="1:8" s="56" customFormat="1" x14ac:dyDescent="0.2">
      <c r="A417" s="1"/>
      <c r="D417" s="6"/>
      <c r="E417" s="7"/>
      <c r="F417" s="1"/>
      <c r="H417" s="1"/>
    </row>
    <row r="418" spans="1:8" s="56" customFormat="1" x14ac:dyDescent="0.2">
      <c r="A418" s="1"/>
      <c r="D418" s="6"/>
      <c r="E418" s="7"/>
      <c r="F418" s="1"/>
      <c r="H418" s="1"/>
    </row>
    <row r="419" spans="1:8" s="56" customFormat="1" x14ac:dyDescent="0.2">
      <c r="A419" s="1"/>
      <c r="D419" s="6"/>
      <c r="E419" s="7"/>
      <c r="F419" s="1"/>
      <c r="H419" s="1"/>
    </row>
    <row r="420" spans="1:8" s="56" customFormat="1" x14ac:dyDescent="0.2">
      <c r="A420" s="1"/>
      <c r="D420" s="6"/>
      <c r="E420" s="7"/>
      <c r="F420" s="1"/>
      <c r="H420" s="1"/>
    </row>
    <row r="421" spans="1:8" s="56" customFormat="1" x14ac:dyDescent="0.2">
      <c r="A421" s="1"/>
      <c r="D421" s="6"/>
      <c r="E421" s="7"/>
      <c r="F421" s="1"/>
      <c r="H421" s="1"/>
    </row>
    <row r="422" spans="1:8" s="56" customFormat="1" x14ac:dyDescent="0.2">
      <c r="A422" s="1"/>
      <c r="D422" s="6"/>
      <c r="E422" s="7"/>
      <c r="F422" s="1"/>
      <c r="H422" s="1"/>
    </row>
    <row r="423" spans="1:8" s="56" customFormat="1" x14ac:dyDescent="0.2">
      <c r="A423" s="1"/>
      <c r="D423" s="6"/>
      <c r="E423" s="7"/>
      <c r="F423" s="1"/>
      <c r="H423" s="1"/>
    </row>
    <row r="424" spans="1:8" s="56" customFormat="1" x14ac:dyDescent="0.2">
      <c r="A424" s="1"/>
      <c r="D424" s="6"/>
      <c r="E424" s="7"/>
      <c r="F424" s="1"/>
      <c r="H424" s="1"/>
    </row>
    <row r="425" spans="1:8" s="56" customFormat="1" x14ac:dyDescent="0.2">
      <c r="A425" s="1"/>
      <c r="D425" s="6"/>
      <c r="E425" s="7"/>
      <c r="F425" s="1"/>
      <c r="H425" s="1"/>
    </row>
    <row r="426" spans="1:8" s="56" customFormat="1" x14ac:dyDescent="0.2">
      <c r="A426" s="1"/>
      <c r="D426" s="6"/>
      <c r="E426" s="7"/>
      <c r="F426" s="1"/>
      <c r="H426" s="1"/>
    </row>
    <row r="427" spans="1:8" s="56" customFormat="1" x14ac:dyDescent="0.2">
      <c r="A427" s="1"/>
      <c r="D427" s="6"/>
      <c r="E427" s="7"/>
      <c r="F427" s="1"/>
      <c r="H427" s="1"/>
    </row>
    <row r="428" spans="1:8" s="56" customFormat="1" x14ac:dyDescent="0.2">
      <c r="A428" s="1"/>
      <c r="D428" s="6"/>
      <c r="E428" s="7"/>
      <c r="F428" s="1"/>
      <c r="H428" s="1"/>
    </row>
    <row r="429" spans="1:8" s="56" customFormat="1" x14ac:dyDescent="0.2">
      <c r="A429" s="1"/>
      <c r="D429" s="6"/>
      <c r="E429" s="7"/>
      <c r="F429" s="1"/>
      <c r="H429" s="1"/>
    </row>
    <row r="430" spans="1:8" s="56" customFormat="1" x14ac:dyDescent="0.2">
      <c r="A430" s="1"/>
      <c r="D430" s="6"/>
      <c r="E430" s="7"/>
      <c r="F430" s="1"/>
      <c r="H430" s="1"/>
    </row>
    <row r="431" spans="1:8" s="56" customFormat="1" x14ac:dyDescent="0.2">
      <c r="A431" s="1"/>
      <c r="D431" s="6"/>
      <c r="E431" s="7"/>
      <c r="F431" s="1"/>
      <c r="H431" s="1"/>
    </row>
    <row r="432" spans="1:8" s="56" customFormat="1" x14ac:dyDescent="0.2">
      <c r="A432" s="1"/>
      <c r="D432" s="6"/>
      <c r="E432" s="7"/>
      <c r="F432" s="1"/>
      <c r="H432" s="1"/>
    </row>
    <row r="433" spans="1:8" s="56" customFormat="1" x14ac:dyDescent="0.2">
      <c r="A433" s="1"/>
      <c r="D433" s="6"/>
      <c r="E433" s="7"/>
      <c r="F433" s="1"/>
      <c r="H433" s="1"/>
    </row>
    <row r="434" spans="1:8" s="56" customFormat="1" x14ac:dyDescent="0.2">
      <c r="A434" s="1"/>
      <c r="D434" s="6"/>
      <c r="E434" s="7"/>
      <c r="F434" s="1"/>
      <c r="H434" s="1"/>
    </row>
    <row r="435" spans="1:8" s="56" customFormat="1" x14ac:dyDescent="0.2">
      <c r="A435" s="1"/>
      <c r="D435" s="6"/>
      <c r="E435" s="7"/>
      <c r="F435" s="1"/>
      <c r="H435" s="1"/>
    </row>
    <row r="436" spans="1:8" s="56" customFormat="1" x14ac:dyDescent="0.2">
      <c r="A436" s="1"/>
      <c r="D436" s="6"/>
      <c r="E436" s="7"/>
      <c r="F436" s="1"/>
      <c r="H436" s="1"/>
    </row>
    <row r="437" spans="1:8" s="56" customFormat="1" x14ac:dyDescent="0.2">
      <c r="A437" s="1"/>
      <c r="D437" s="6"/>
      <c r="E437" s="7"/>
      <c r="F437" s="1"/>
      <c r="H437" s="1"/>
    </row>
    <row r="438" spans="1:8" s="56" customFormat="1" x14ac:dyDescent="0.2">
      <c r="A438" s="1"/>
      <c r="D438" s="6"/>
      <c r="E438" s="7"/>
      <c r="F438" s="1"/>
      <c r="H438" s="1"/>
    </row>
    <row r="439" spans="1:8" s="56" customFormat="1" x14ac:dyDescent="0.2">
      <c r="A439" s="1"/>
      <c r="D439" s="6"/>
      <c r="E439" s="7"/>
      <c r="F439" s="1"/>
      <c r="H439" s="1"/>
    </row>
    <row r="440" spans="1:8" s="56" customFormat="1" x14ac:dyDescent="0.2">
      <c r="A440" s="1"/>
      <c r="D440" s="6"/>
      <c r="E440" s="7"/>
      <c r="F440" s="1"/>
      <c r="H440" s="1"/>
    </row>
    <row r="441" spans="1:8" s="56" customFormat="1" x14ac:dyDescent="0.2">
      <c r="A441" s="1"/>
      <c r="D441" s="6"/>
      <c r="E441" s="7"/>
      <c r="F441" s="1"/>
      <c r="H441" s="1"/>
    </row>
    <row r="442" spans="1:8" s="56" customFormat="1" x14ac:dyDescent="0.2">
      <c r="A442" s="1"/>
      <c r="D442" s="6"/>
      <c r="E442" s="7"/>
      <c r="F442" s="1"/>
      <c r="H442" s="1"/>
    </row>
    <row r="443" spans="1:8" s="56"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10" zoomScale="73" zoomScaleNormal="70" zoomScaleSheetLayoutView="73" workbookViewId="0">
      <selection activeCell="E20" sqref="E20"/>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41" customWidth="1"/>
    <col min="6" max="6" width="14.28515625" style="3" customWidth="1"/>
    <col min="7" max="7" width="55.28515625" style="4" customWidth="1"/>
    <col min="8" max="15" width="11.7109375" style="4"/>
    <col min="16" max="16" width="24.42578125" style="4" customWidth="1"/>
    <col min="17" max="16384" width="11.7109375" style="4"/>
  </cols>
  <sheetData>
    <row r="1" spans="1:16" s="56" customFormat="1" x14ac:dyDescent="0.2">
      <c r="A1" s="772"/>
      <c r="B1" s="772"/>
      <c r="C1" s="772"/>
      <c r="D1" s="772"/>
      <c r="E1" s="772"/>
      <c r="F1" s="772"/>
      <c r="G1" s="772"/>
    </row>
    <row r="2" spans="1:16" s="56" customFormat="1" x14ac:dyDescent="0.2"/>
    <row r="3" spans="1:16" s="56" customFormat="1" x14ac:dyDescent="0.2"/>
    <row r="4" spans="1:16" s="56" customFormat="1" x14ac:dyDescent="0.2"/>
    <row r="5" spans="1:16" s="56" customFormat="1" x14ac:dyDescent="0.2"/>
    <row r="6" spans="1:16" s="56" customFormat="1" x14ac:dyDescent="0.2"/>
    <row r="7" spans="1:16" s="56" customFormat="1" x14ac:dyDescent="0.2"/>
    <row r="8" spans="1:16" s="56" customFormat="1" x14ac:dyDescent="0.2">
      <c r="A8" s="1"/>
      <c r="E8" s="9"/>
      <c r="F8" s="1"/>
    </row>
    <row r="9" spans="1:16" s="56" customFormat="1" x14ac:dyDescent="0.2">
      <c r="A9" s="1"/>
      <c r="E9" s="9"/>
      <c r="F9" s="1"/>
    </row>
    <row r="10" spans="1:16" s="56" customFormat="1" x14ac:dyDescent="0.2">
      <c r="A10" s="1"/>
      <c r="E10" s="9"/>
      <c r="F10" s="1"/>
    </row>
    <row r="11" spans="1:16" s="56" customFormat="1" x14ac:dyDescent="0.2">
      <c r="A11" s="1"/>
      <c r="E11" s="9"/>
      <c r="F11" s="1"/>
    </row>
    <row r="12" spans="1:16" s="56" customFormat="1" x14ac:dyDescent="0.2">
      <c r="A12" s="1"/>
      <c r="E12" s="9"/>
      <c r="F12" s="1"/>
    </row>
    <row r="13" spans="1:16" s="56" customFormat="1" x14ac:dyDescent="0.2">
      <c r="A13" s="1"/>
      <c r="E13" s="9"/>
      <c r="F13" s="1"/>
    </row>
    <row r="14" spans="1:16" s="15" customFormat="1" ht="18.75" customHeight="1" x14ac:dyDescent="0.2">
      <c r="A14" s="771" t="s">
        <v>2501</v>
      </c>
      <c r="B14" s="771"/>
      <c r="C14" s="771"/>
      <c r="D14" s="771"/>
      <c r="E14" s="771"/>
      <c r="F14" s="771"/>
      <c r="G14" s="771"/>
      <c r="H14" s="771"/>
      <c r="I14" s="771"/>
      <c r="J14" s="771"/>
      <c r="K14" s="771"/>
      <c r="L14" s="771"/>
      <c r="M14" s="771"/>
      <c r="N14" s="771"/>
      <c r="O14" s="771"/>
      <c r="P14" s="771"/>
    </row>
    <row r="15" spans="1:16" s="15" customFormat="1" ht="42.75" customHeight="1" thickBot="1" x14ac:dyDescent="0.25">
      <c r="A15" s="770" t="s">
        <v>0</v>
      </c>
      <c r="B15" s="770"/>
      <c r="C15" s="770"/>
      <c r="D15" s="770"/>
      <c r="E15" s="770"/>
      <c r="F15" s="770"/>
      <c r="G15" s="770"/>
      <c r="H15" s="770"/>
      <c r="I15" s="770"/>
      <c r="J15" s="770"/>
      <c r="K15" s="770"/>
      <c r="L15" s="770"/>
      <c r="M15" s="770"/>
      <c r="N15" s="770"/>
      <c r="O15" s="770"/>
      <c r="P15" s="770"/>
    </row>
    <row r="16" spans="1:16" s="40" customFormat="1" ht="69" customHeight="1" thickTop="1" x14ac:dyDescent="0.2">
      <c r="A16" s="800" t="s">
        <v>1571</v>
      </c>
      <c r="B16" s="802" t="s">
        <v>1572</v>
      </c>
      <c r="C16" s="802" t="s">
        <v>1573</v>
      </c>
      <c r="D16" s="802" t="s">
        <v>763</v>
      </c>
      <c r="E16" s="763" t="s">
        <v>764</v>
      </c>
      <c r="F16" s="763" t="s">
        <v>1607</v>
      </c>
      <c r="G16" s="763" t="s">
        <v>1574</v>
      </c>
      <c r="H16" s="763" t="s">
        <v>1575</v>
      </c>
      <c r="I16" s="763"/>
      <c r="J16" s="763" t="s">
        <v>1576</v>
      </c>
      <c r="K16" s="763"/>
      <c r="L16" s="763" t="s">
        <v>1577</v>
      </c>
      <c r="M16" s="763"/>
      <c r="N16" s="763"/>
      <c r="O16" s="763"/>
      <c r="P16" s="815" t="s">
        <v>1578</v>
      </c>
    </row>
    <row r="17" spans="1:16" s="40" customFormat="1" ht="45" customHeight="1" x14ac:dyDescent="0.2">
      <c r="A17" s="801"/>
      <c r="B17" s="803"/>
      <c r="C17" s="803"/>
      <c r="D17" s="803"/>
      <c r="E17" s="805"/>
      <c r="F17" s="805"/>
      <c r="G17" s="805"/>
      <c r="H17" s="145" t="s">
        <v>1579</v>
      </c>
      <c r="I17" s="145" t="s">
        <v>1580</v>
      </c>
      <c r="J17" s="145" t="s">
        <v>1581</v>
      </c>
      <c r="K17" s="145" t="s">
        <v>1580</v>
      </c>
      <c r="L17" s="145" t="s">
        <v>765</v>
      </c>
      <c r="M17" s="145" t="s">
        <v>766</v>
      </c>
      <c r="N17" s="145" t="s">
        <v>767</v>
      </c>
      <c r="O17" s="145" t="s">
        <v>768</v>
      </c>
      <c r="P17" s="816"/>
    </row>
    <row r="18" spans="1:16" s="56" customFormat="1" ht="63" x14ac:dyDescent="0.2">
      <c r="A18" s="51" t="s">
        <v>1341</v>
      </c>
      <c r="B18" s="57" t="s">
        <v>1971</v>
      </c>
      <c r="C18" s="57" t="s">
        <v>3028</v>
      </c>
      <c r="D18" s="87">
        <v>11400</v>
      </c>
      <c r="E18" s="129" t="s">
        <v>2068</v>
      </c>
      <c r="F18" s="131">
        <v>41264</v>
      </c>
      <c r="G18" s="103" t="s">
        <v>2069</v>
      </c>
      <c r="H18" s="17" t="s">
        <v>769</v>
      </c>
      <c r="I18" s="16"/>
      <c r="J18" s="17" t="s">
        <v>769</v>
      </c>
      <c r="K18" s="16"/>
      <c r="L18" s="16"/>
      <c r="M18" s="17" t="s">
        <v>769</v>
      </c>
      <c r="N18" s="17"/>
      <c r="O18" s="16"/>
      <c r="P18" s="18"/>
    </row>
    <row r="19" spans="1:16" s="56" customFormat="1" ht="63" x14ac:dyDescent="0.2">
      <c r="A19" s="51" t="s">
        <v>1342</v>
      </c>
      <c r="B19" s="57" t="s">
        <v>2531</v>
      </c>
      <c r="C19" s="57" t="s">
        <v>3029</v>
      </c>
      <c r="D19" s="87">
        <v>15120</v>
      </c>
      <c r="E19" s="129" t="s">
        <v>2070</v>
      </c>
      <c r="F19" s="131">
        <v>41264</v>
      </c>
      <c r="G19" s="103" t="s">
        <v>2069</v>
      </c>
      <c r="H19" s="17" t="s">
        <v>769</v>
      </c>
      <c r="I19" s="16"/>
      <c r="J19" s="17" t="s">
        <v>769</v>
      </c>
      <c r="K19" s="16"/>
      <c r="L19" s="16"/>
      <c r="M19" s="17" t="s">
        <v>769</v>
      </c>
      <c r="N19" s="17"/>
      <c r="O19" s="16"/>
      <c r="P19" s="18"/>
    </row>
    <row r="20" spans="1:16" s="56" customFormat="1" ht="63" x14ac:dyDescent="0.2">
      <c r="A20" s="51" t="s">
        <v>1343</v>
      </c>
      <c r="B20" s="57" t="s">
        <v>1972</v>
      </c>
      <c r="C20" s="57" t="s">
        <v>3030</v>
      </c>
      <c r="D20" s="87">
        <v>45600</v>
      </c>
      <c r="E20" s="129" t="s">
        <v>2071</v>
      </c>
      <c r="F20" s="131">
        <v>41264</v>
      </c>
      <c r="G20" s="103" t="s">
        <v>2069</v>
      </c>
      <c r="H20" s="17" t="s">
        <v>769</v>
      </c>
      <c r="I20" s="16"/>
      <c r="J20" s="17" t="s">
        <v>769</v>
      </c>
      <c r="K20" s="16"/>
      <c r="L20" s="16"/>
      <c r="M20" s="17" t="s">
        <v>769</v>
      </c>
      <c r="N20" s="17"/>
      <c r="O20" s="16"/>
      <c r="P20" s="18"/>
    </row>
    <row r="21" spans="1:16" s="56" customFormat="1" ht="48.75" customHeight="1" x14ac:dyDescent="0.2">
      <c r="A21" s="825" t="s">
        <v>1340</v>
      </c>
      <c r="B21" s="828" t="s">
        <v>1973</v>
      </c>
      <c r="C21" s="828" t="s">
        <v>3031</v>
      </c>
      <c r="D21" s="87">
        <f>5995.96+19225.03</f>
        <v>25220.989999999998</v>
      </c>
      <c r="E21" s="829" t="s">
        <v>2072</v>
      </c>
      <c r="F21" s="824">
        <v>41261</v>
      </c>
      <c r="G21" s="799" t="s">
        <v>2073</v>
      </c>
      <c r="H21" s="17" t="s">
        <v>769</v>
      </c>
      <c r="I21" s="16"/>
      <c r="J21" s="17" t="s">
        <v>769</v>
      </c>
      <c r="K21" s="16"/>
      <c r="L21" s="16"/>
      <c r="M21" s="17" t="s">
        <v>769</v>
      </c>
      <c r="N21" s="17"/>
      <c r="O21" s="16"/>
      <c r="P21" s="18"/>
    </row>
    <row r="22" spans="1:16" s="56" customFormat="1" ht="48.75" customHeight="1" x14ac:dyDescent="0.2">
      <c r="A22" s="825"/>
      <c r="B22" s="828"/>
      <c r="C22" s="828"/>
      <c r="D22" s="87">
        <v>5500</v>
      </c>
      <c r="E22" s="829"/>
      <c r="F22" s="824"/>
      <c r="G22" s="799"/>
      <c r="H22" s="17" t="s">
        <v>769</v>
      </c>
      <c r="I22" s="16"/>
      <c r="J22" s="17" t="s">
        <v>769</v>
      </c>
      <c r="K22" s="16"/>
      <c r="L22" s="16"/>
      <c r="M22" s="17" t="s">
        <v>769</v>
      </c>
      <c r="N22" s="17"/>
      <c r="O22" s="16"/>
      <c r="P22" s="18"/>
    </row>
    <row r="23" spans="1:16" s="56" customFormat="1" ht="78.75" x14ac:dyDescent="0.2">
      <c r="A23" s="825"/>
      <c r="B23" s="57" t="s">
        <v>761</v>
      </c>
      <c r="C23" s="828"/>
      <c r="D23" s="87">
        <v>2706.82</v>
      </c>
      <c r="E23" s="129" t="s">
        <v>2074</v>
      </c>
      <c r="F23" s="824"/>
      <c r="G23" s="103" t="s">
        <v>2073</v>
      </c>
      <c r="H23" s="17" t="s">
        <v>769</v>
      </c>
      <c r="I23" s="16"/>
      <c r="J23" s="17" t="s">
        <v>769</v>
      </c>
      <c r="K23" s="16"/>
      <c r="L23" s="16"/>
      <c r="M23" s="17" t="s">
        <v>769</v>
      </c>
      <c r="N23" s="17"/>
      <c r="O23" s="16"/>
      <c r="P23" s="18"/>
    </row>
    <row r="24" spans="1:16" s="56" customFormat="1" ht="30" customHeight="1" x14ac:dyDescent="0.2">
      <c r="A24" s="825" t="s">
        <v>1344</v>
      </c>
      <c r="B24" s="828" t="s">
        <v>1973</v>
      </c>
      <c r="C24" s="826" t="s">
        <v>3032</v>
      </c>
      <c r="D24" s="87">
        <f>13891.43+1326.1</f>
        <v>15217.53</v>
      </c>
      <c r="E24" s="829" t="s">
        <v>2075</v>
      </c>
      <c r="F24" s="824">
        <v>41316</v>
      </c>
      <c r="G24" s="799" t="s">
        <v>2073</v>
      </c>
      <c r="H24" s="17" t="s">
        <v>769</v>
      </c>
      <c r="I24" s="16"/>
      <c r="J24" s="17" t="s">
        <v>769</v>
      </c>
      <c r="K24" s="16"/>
      <c r="L24" s="16"/>
      <c r="M24" s="17" t="s">
        <v>769</v>
      </c>
      <c r="N24" s="17"/>
      <c r="O24" s="16"/>
      <c r="P24" s="18"/>
    </row>
    <row r="25" spans="1:16" s="56" customFormat="1" ht="30" customHeight="1" x14ac:dyDescent="0.2">
      <c r="A25" s="825"/>
      <c r="B25" s="828"/>
      <c r="C25" s="827"/>
      <c r="D25" s="87">
        <v>1354.66</v>
      </c>
      <c r="E25" s="829"/>
      <c r="F25" s="824"/>
      <c r="G25" s="799"/>
      <c r="H25" s="17" t="s">
        <v>769</v>
      </c>
      <c r="I25" s="16"/>
      <c r="J25" s="17" t="s">
        <v>769</v>
      </c>
      <c r="K25" s="16"/>
      <c r="L25" s="16"/>
      <c r="M25" s="17" t="s">
        <v>769</v>
      </c>
      <c r="N25" s="17"/>
      <c r="O25" s="16"/>
      <c r="P25" s="18"/>
    </row>
    <row r="26" spans="1:16" s="56" customFormat="1" ht="63" customHeight="1" x14ac:dyDescent="0.2">
      <c r="A26" s="825" t="s">
        <v>1345</v>
      </c>
      <c r="B26" s="57" t="s">
        <v>219</v>
      </c>
      <c r="C26" s="828" t="s">
        <v>3033</v>
      </c>
      <c r="D26" s="87">
        <v>37500</v>
      </c>
      <c r="E26" s="129" t="s">
        <v>2076</v>
      </c>
      <c r="F26" s="131">
        <v>41348</v>
      </c>
      <c r="G26" s="103" t="s">
        <v>2077</v>
      </c>
      <c r="H26" s="17" t="s">
        <v>769</v>
      </c>
      <c r="I26" s="16"/>
      <c r="J26" s="17" t="s">
        <v>769</v>
      </c>
      <c r="K26" s="16"/>
      <c r="L26" s="16"/>
      <c r="M26" s="17" t="s">
        <v>769</v>
      </c>
      <c r="N26" s="17"/>
      <c r="O26" s="16"/>
      <c r="P26" s="18"/>
    </row>
    <row r="27" spans="1:16" s="56" customFormat="1" ht="63" customHeight="1" x14ac:dyDescent="0.2">
      <c r="A27" s="825"/>
      <c r="B27" s="57" t="s">
        <v>758</v>
      </c>
      <c r="C27" s="828"/>
      <c r="D27" s="87">
        <v>12500</v>
      </c>
      <c r="E27" s="54" t="s">
        <v>2078</v>
      </c>
      <c r="F27" s="131">
        <v>41348</v>
      </c>
      <c r="G27" s="103" t="s">
        <v>2079</v>
      </c>
      <c r="H27" s="17" t="s">
        <v>769</v>
      </c>
      <c r="I27" s="16"/>
      <c r="J27" s="17" t="s">
        <v>769</v>
      </c>
      <c r="K27" s="16"/>
      <c r="L27" s="16"/>
      <c r="M27" s="17" t="s">
        <v>769</v>
      </c>
      <c r="N27" s="17"/>
      <c r="O27" s="16"/>
      <c r="P27" s="18"/>
    </row>
    <row r="28" spans="1:16" s="56" customFormat="1" ht="47.25" customHeight="1" x14ac:dyDescent="0.2">
      <c r="A28" s="825" t="s">
        <v>1346</v>
      </c>
      <c r="B28" s="57" t="s">
        <v>1974</v>
      </c>
      <c r="C28" s="828" t="s">
        <v>3034</v>
      </c>
      <c r="D28" s="87">
        <v>3900</v>
      </c>
      <c r="E28" s="129">
        <v>6632</v>
      </c>
      <c r="F28" s="131">
        <v>41319</v>
      </c>
      <c r="G28" s="103" t="s">
        <v>2080</v>
      </c>
      <c r="H28" s="17" t="s">
        <v>769</v>
      </c>
      <c r="I28" s="16"/>
      <c r="J28" s="17" t="s">
        <v>769</v>
      </c>
      <c r="K28" s="16"/>
      <c r="L28" s="16"/>
      <c r="M28" s="17" t="s">
        <v>769</v>
      </c>
      <c r="N28" s="17"/>
      <c r="O28" s="16"/>
      <c r="P28" s="18"/>
    </row>
    <row r="29" spans="1:16" s="56" customFormat="1" ht="47.25" customHeight="1" x14ac:dyDescent="0.2">
      <c r="A29" s="825"/>
      <c r="B29" s="57" t="s">
        <v>1975</v>
      </c>
      <c r="C29" s="828"/>
      <c r="D29" s="87">
        <v>5600</v>
      </c>
      <c r="E29" s="129">
        <v>6630</v>
      </c>
      <c r="F29" s="131">
        <v>41319</v>
      </c>
      <c r="G29" s="103" t="s">
        <v>2081</v>
      </c>
      <c r="H29" s="17" t="s">
        <v>769</v>
      </c>
      <c r="I29" s="16"/>
      <c r="J29" s="17" t="s">
        <v>769</v>
      </c>
      <c r="K29" s="16"/>
      <c r="L29" s="16"/>
      <c r="M29" s="17" t="s">
        <v>769</v>
      </c>
      <c r="N29" s="17"/>
      <c r="O29" s="16"/>
      <c r="P29" s="18"/>
    </row>
    <row r="30" spans="1:16" s="56" customFormat="1" ht="75" customHeight="1" x14ac:dyDescent="0.2">
      <c r="A30" s="825" t="s">
        <v>1347</v>
      </c>
      <c r="B30" s="57" t="s">
        <v>1976</v>
      </c>
      <c r="C30" s="828" t="s">
        <v>3035</v>
      </c>
      <c r="D30" s="87">
        <v>222</v>
      </c>
      <c r="E30" s="129">
        <v>6635</v>
      </c>
      <c r="F30" s="131">
        <v>41327</v>
      </c>
      <c r="G30" s="103" t="s">
        <v>2082</v>
      </c>
      <c r="H30" s="17" t="s">
        <v>769</v>
      </c>
      <c r="I30" s="17"/>
      <c r="J30" s="17" t="s">
        <v>769</v>
      </c>
      <c r="K30" s="16"/>
      <c r="L30" s="16"/>
      <c r="M30" s="17" t="s">
        <v>769</v>
      </c>
      <c r="N30" s="17"/>
      <c r="O30" s="16"/>
      <c r="P30" s="147"/>
    </row>
    <row r="31" spans="1:16" s="56" customFormat="1" ht="75" customHeight="1" x14ac:dyDescent="0.2">
      <c r="A31" s="825"/>
      <c r="B31" s="57" t="s">
        <v>1974</v>
      </c>
      <c r="C31" s="828"/>
      <c r="D31" s="87">
        <v>14931</v>
      </c>
      <c r="E31" s="129" t="s">
        <v>2083</v>
      </c>
      <c r="F31" s="131">
        <v>41333</v>
      </c>
      <c r="G31" s="103" t="s">
        <v>2084</v>
      </c>
      <c r="H31" s="17"/>
      <c r="I31" s="17" t="s">
        <v>769</v>
      </c>
      <c r="J31" s="17" t="s">
        <v>769</v>
      </c>
      <c r="K31" s="16"/>
      <c r="L31" s="16"/>
      <c r="M31" s="17"/>
      <c r="N31" s="17" t="s">
        <v>769</v>
      </c>
      <c r="O31" s="16"/>
      <c r="P31" s="18" t="s">
        <v>2521</v>
      </c>
    </row>
    <row r="32" spans="1:16" s="56" customFormat="1" ht="47.25" x14ac:dyDescent="0.2">
      <c r="A32" s="825" t="s">
        <v>1348</v>
      </c>
      <c r="B32" s="57" t="s">
        <v>1616</v>
      </c>
      <c r="C32" s="828" t="s">
        <v>3036</v>
      </c>
      <c r="D32" s="87">
        <v>14375</v>
      </c>
      <c r="E32" s="129" t="s">
        <v>2085</v>
      </c>
      <c r="F32" s="131">
        <v>41316</v>
      </c>
      <c r="G32" s="103" t="s">
        <v>2086</v>
      </c>
      <c r="H32" s="17" t="s">
        <v>769</v>
      </c>
      <c r="I32" s="16"/>
      <c r="J32" s="17" t="s">
        <v>769</v>
      </c>
      <c r="K32" s="16"/>
      <c r="L32" s="16"/>
      <c r="M32" s="17" t="s">
        <v>769</v>
      </c>
      <c r="N32" s="17"/>
      <c r="O32" s="16"/>
      <c r="P32" s="18"/>
    </row>
    <row r="33" spans="1:16" s="56" customFormat="1" ht="47.25" x14ac:dyDescent="0.2">
      <c r="A33" s="825"/>
      <c r="B33" s="57" t="s">
        <v>1977</v>
      </c>
      <c r="C33" s="828"/>
      <c r="D33" s="87">
        <v>25875</v>
      </c>
      <c r="E33" s="129" t="s">
        <v>2087</v>
      </c>
      <c r="F33" s="131">
        <v>41316</v>
      </c>
      <c r="G33" s="103" t="s">
        <v>2086</v>
      </c>
      <c r="H33" s="17" t="s">
        <v>769</v>
      </c>
      <c r="I33" s="16"/>
      <c r="J33" s="17" t="s">
        <v>769</v>
      </c>
      <c r="K33" s="16"/>
      <c r="L33" s="16"/>
      <c r="M33" s="17" t="s">
        <v>769</v>
      </c>
      <c r="N33" s="17"/>
      <c r="O33" s="16"/>
      <c r="P33" s="18"/>
    </row>
    <row r="34" spans="1:16" s="56" customFormat="1" ht="50.25" customHeight="1" x14ac:dyDescent="0.2">
      <c r="A34" s="51" t="s">
        <v>1349</v>
      </c>
      <c r="B34" s="57" t="s">
        <v>744</v>
      </c>
      <c r="C34" s="57" t="s">
        <v>3037</v>
      </c>
      <c r="D34" s="87">
        <v>3998.5</v>
      </c>
      <c r="E34" s="129">
        <v>6608</v>
      </c>
      <c r="F34" s="131">
        <v>41297</v>
      </c>
      <c r="G34" s="103" t="s">
        <v>2088</v>
      </c>
      <c r="H34" s="17" t="s">
        <v>769</v>
      </c>
      <c r="I34" s="16"/>
      <c r="J34" s="17" t="s">
        <v>769</v>
      </c>
      <c r="K34" s="16"/>
      <c r="L34" s="16"/>
      <c r="M34" s="17" t="s">
        <v>769</v>
      </c>
      <c r="N34" s="17"/>
      <c r="O34" s="16"/>
      <c r="P34" s="18"/>
    </row>
    <row r="35" spans="1:16" s="56" customFormat="1" ht="47.25" x14ac:dyDescent="0.2">
      <c r="A35" s="51" t="s">
        <v>1350</v>
      </c>
      <c r="B35" s="57" t="s">
        <v>1693</v>
      </c>
      <c r="C35" s="57" t="s">
        <v>3038</v>
      </c>
      <c r="D35" s="87">
        <v>25943</v>
      </c>
      <c r="E35" s="129" t="s">
        <v>2089</v>
      </c>
      <c r="F35" s="131">
        <v>41331</v>
      </c>
      <c r="G35" s="103" t="s">
        <v>2090</v>
      </c>
      <c r="H35" s="17" t="s">
        <v>769</v>
      </c>
      <c r="I35" s="16"/>
      <c r="J35" s="17" t="s">
        <v>769</v>
      </c>
      <c r="K35" s="16"/>
      <c r="L35" s="16"/>
      <c r="M35" s="17" t="s">
        <v>769</v>
      </c>
      <c r="N35" s="17"/>
      <c r="O35" s="16"/>
      <c r="P35" s="18"/>
    </row>
    <row r="36" spans="1:16" s="56" customFormat="1" ht="47.25" x14ac:dyDescent="0.2">
      <c r="A36" s="825" t="s">
        <v>1351</v>
      </c>
      <c r="B36" s="57" t="s">
        <v>302</v>
      </c>
      <c r="C36" s="828" t="s">
        <v>3039</v>
      </c>
      <c r="D36" s="87">
        <v>37685.730000000003</v>
      </c>
      <c r="E36" s="129" t="s">
        <v>2091</v>
      </c>
      <c r="F36" s="131">
        <v>41316</v>
      </c>
      <c r="G36" s="103" t="s">
        <v>2086</v>
      </c>
      <c r="H36" s="17" t="s">
        <v>769</v>
      </c>
      <c r="I36" s="16"/>
      <c r="J36" s="17" t="s">
        <v>769</v>
      </c>
      <c r="K36" s="16"/>
      <c r="L36" s="16"/>
      <c r="M36" s="17" t="s">
        <v>769</v>
      </c>
      <c r="N36" s="17"/>
      <c r="O36" s="16"/>
      <c r="P36" s="18"/>
    </row>
    <row r="37" spans="1:16" s="56" customFormat="1" ht="47.25" x14ac:dyDescent="0.2">
      <c r="A37" s="825"/>
      <c r="B37" s="57" t="s">
        <v>1693</v>
      </c>
      <c r="C37" s="828"/>
      <c r="D37" s="87">
        <v>12300</v>
      </c>
      <c r="E37" s="129" t="s">
        <v>2092</v>
      </c>
      <c r="F37" s="131">
        <v>41316</v>
      </c>
      <c r="G37" s="103" t="s">
        <v>2086</v>
      </c>
      <c r="H37" s="17" t="s">
        <v>769</v>
      </c>
      <c r="I37" s="16"/>
      <c r="J37" s="17" t="s">
        <v>769</v>
      </c>
      <c r="K37" s="16"/>
      <c r="L37" s="16"/>
      <c r="M37" s="17" t="s">
        <v>769</v>
      </c>
      <c r="N37" s="17"/>
      <c r="O37" s="16"/>
      <c r="P37" s="18"/>
    </row>
    <row r="38" spans="1:16" s="56" customFormat="1" ht="49.5" customHeight="1" x14ac:dyDescent="0.2">
      <c r="A38" s="51" t="s">
        <v>1352</v>
      </c>
      <c r="B38" s="57" t="s">
        <v>1978</v>
      </c>
      <c r="C38" s="57" t="s">
        <v>3040</v>
      </c>
      <c r="D38" s="87">
        <v>3000</v>
      </c>
      <c r="E38" s="129">
        <v>6617</v>
      </c>
      <c r="F38" s="131">
        <v>41310</v>
      </c>
      <c r="G38" s="103" t="s">
        <v>2093</v>
      </c>
      <c r="H38" s="17" t="s">
        <v>769</v>
      </c>
      <c r="I38" s="16"/>
      <c r="J38" s="17" t="s">
        <v>769</v>
      </c>
      <c r="K38" s="16"/>
      <c r="L38" s="16"/>
      <c r="M38" s="17" t="s">
        <v>769</v>
      </c>
      <c r="N38" s="17"/>
      <c r="O38" s="16"/>
      <c r="P38" s="18"/>
    </row>
    <row r="39" spans="1:16" s="56" customFormat="1" ht="49.5" customHeight="1" x14ac:dyDescent="0.2">
      <c r="A39" s="825" t="s">
        <v>1353</v>
      </c>
      <c r="B39" s="57" t="s">
        <v>67</v>
      </c>
      <c r="C39" s="828" t="s">
        <v>3041</v>
      </c>
      <c r="D39" s="87">
        <v>180</v>
      </c>
      <c r="E39" s="129">
        <v>6601</v>
      </c>
      <c r="F39" s="824">
        <v>41292</v>
      </c>
      <c r="G39" s="799" t="s">
        <v>2094</v>
      </c>
      <c r="H39" s="17" t="s">
        <v>769</v>
      </c>
      <c r="I39" s="16"/>
      <c r="J39" s="17" t="s">
        <v>769</v>
      </c>
      <c r="K39" s="16"/>
      <c r="L39" s="16"/>
      <c r="M39" s="17" t="s">
        <v>769</v>
      </c>
      <c r="N39" s="17"/>
      <c r="O39" s="16"/>
      <c r="P39" s="18"/>
    </row>
    <row r="40" spans="1:16" s="56" customFormat="1" ht="49.5" customHeight="1" x14ac:dyDescent="0.2">
      <c r="A40" s="825"/>
      <c r="B40" s="57" t="s">
        <v>746</v>
      </c>
      <c r="C40" s="828"/>
      <c r="D40" s="87">
        <v>90</v>
      </c>
      <c r="E40" s="129">
        <v>6602</v>
      </c>
      <c r="F40" s="824"/>
      <c r="G40" s="799"/>
      <c r="H40" s="17" t="s">
        <v>769</v>
      </c>
      <c r="I40" s="16"/>
      <c r="J40" s="17" t="s">
        <v>769</v>
      </c>
      <c r="K40" s="16"/>
      <c r="L40" s="16"/>
      <c r="M40" s="17" t="s">
        <v>769</v>
      </c>
      <c r="N40" s="17"/>
      <c r="O40" s="16"/>
      <c r="P40" s="18"/>
    </row>
    <row r="41" spans="1:16" s="56" customFormat="1" ht="49.5" customHeight="1" x14ac:dyDescent="0.2">
      <c r="A41" s="825"/>
      <c r="B41" s="57" t="s">
        <v>737</v>
      </c>
      <c r="C41" s="828"/>
      <c r="D41" s="87">
        <v>140</v>
      </c>
      <c r="E41" s="129">
        <v>6603</v>
      </c>
      <c r="F41" s="824"/>
      <c r="G41" s="799"/>
      <c r="H41" s="17" t="s">
        <v>769</v>
      </c>
      <c r="I41" s="16"/>
      <c r="J41" s="17" t="s">
        <v>769</v>
      </c>
      <c r="K41" s="16"/>
      <c r="L41" s="16"/>
      <c r="M41" s="17" t="s">
        <v>769</v>
      </c>
      <c r="N41" s="17"/>
      <c r="O41" s="16"/>
      <c r="P41" s="18"/>
    </row>
    <row r="42" spans="1:16" s="56" customFormat="1" ht="49.5" customHeight="1" x14ac:dyDescent="0.2">
      <c r="A42" s="825"/>
      <c r="B42" s="57" t="s">
        <v>442</v>
      </c>
      <c r="C42" s="828"/>
      <c r="D42" s="87">
        <v>90</v>
      </c>
      <c r="E42" s="129">
        <v>6604</v>
      </c>
      <c r="F42" s="824"/>
      <c r="G42" s="799"/>
      <c r="H42" s="17" t="s">
        <v>769</v>
      </c>
      <c r="I42" s="16"/>
      <c r="J42" s="17" t="s">
        <v>769</v>
      </c>
      <c r="K42" s="16"/>
      <c r="L42" s="16"/>
      <c r="M42" s="17" t="s">
        <v>769</v>
      </c>
      <c r="N42" s="17"/>
      <c r="O42" s="16"/>
      <c r="P42" s="18"/>
    </row>
    <row r="43" spans="1:16" s="56" customFormat="1" ht="49.5" customHeight="1" x14ac:dyDescent="0.2">
      <c r="A43" s="825" t="s">
        <v>1354</v>
      </c>
      <c r="B43" s="57" t="s">
        <v>228</v>
      </c>
      <c r="C43" s="828" t="s">
        <v>3042</v>
      </c>
      <c r="D43" s="87">
        <f>565*82</f>
        <v>46330</v>
      </c>
      <c r="E43" s="129" t="s">
        <v>2095</v>
      </c>
      <c r="F43" s="131">
        <v>41323</v>
      </c>
      <c r="G43" s="103" t="s">
        <v>2096</v>
      </c>
      <c r="H43" s="17" t="s">
        <v>769</v>
      </c>
      <c r="I43" s="16"/>
      <c r="J43" s="17" t="s">
        <v>769</v>
      </c>
      <c r="K43" s="16"/>
      <c r="L43" s="16"/>
      <c r="M43" s="17" t="s">
        <v>769</v>
      </c>
      <c r="N43" s="17"/>
      <c r="O43" s="16"/>
      <c r="P43" s="18"/>
    </row>
    <row r="44" spans="1:16" s="56" customFormat="1" ht="47.25" x14ac:dyDescent="0.2">
      <c r="A44" s="825"/>
      <c r="B44" s="57" t="s">
        <v>614</v>
      </c>
      <c r="C44" s="828"/>
      <c r="D44" s="87">
        <v>1800</v>
      </c>
      <c r="E44" s="129" t="s">
        <v>2097</v>
      </c>
      <c r="F44" s="131">
        <v>41323</v>
      </c>
      <c r="G44" s="103" t="s">
        <v>2096</v>
      </c>
      <c r="H44" s="17" t="s">
        <v>769</v>
      </c>
      <c r="I44" s="16"/>
      <c r="J44" s="17" t="s">
        <v>769</v>
      </c>
      <c r="K44" s="16"/>
      <c r="L44" s="16"/>
      <c r="M44" s="17" t="s">
        <v>769</v>
      </c>
      <c r="N44" s="17"/>
      <c r="O44" s="16"/>
      <c r="P44" s="18"/>
    </row>
    <row r="45" spans="1:16" s="56" customFormat="1" ht="52.5" customHeight="1" x14ac:dyDescent="0.2">
      <c r="A45" s="51" t="s">
        <v>1355</v>
      </c>
      <c r="B45" s="57" t="s">
        <v>614</v>
      </c>
      <c r="C45" s="57" t="s">
        <v>3043</v>
      </c>
      <c r="D45" s="87">
        <v>35340</v>
      </c>
      <c r="E45" s="129" t="s">
        <v>2098</v>
      </c>
      <c r="F45" s="131">
        <v>41333</v>
      </c>
      <c r="G45" s="103" t="s">
        <v>2099</v>
      </c>
      <c r="H45" s="17" t="s">
        <v>769</v>
      </c>
      <c r="I45" s="16"/>
      <c r="J45" s="17" t="s">
        <v>769</v>
      </c>
      <c r="K45" s="16"/>
      <c r="L45" s="16"/>
      <c r="M45" s="17" t="s">
        <v>769</v>
      </c>
      <c r="N45" s="17"/>
      <c r="O45" s="16"/>
      <c r="P45" s="18"/>
    </row>
    <row r="46" spans="1:16" s="56" customFormat="1" ht="52.5" customHeight="1" x14ac:dyDescent="0.2">
      <c r="A46" s="51" t="s">
        <v>1356</v>
      </c>
      <c r="B46" s="57" t="s">
        <v>1979</v>
      </c>
      <c r="C46" s="57" t="s">
        <v>3044</v>
      </c>
      <c r="D46" s="87">
        <v>3000</v>
      </c>
      <c r="E46" s="129" t="s">
        <v>2100</v>
      </c>
      <c r="F46" s="131">
        <v>41345</v>
      </c>
      <c r="G46" s="103" t="s">
        <v>2101</v>
      </c>
      <c r="H46" s="17" t="s">
        <v>769</v>
      </c>
      <c r="I46" s="16"/>
      <c r="J46" s="17" t="s">
        <v>769</v>
      </c>
      <c r="K46" s="16"/>
      <c r="L46" s="16"/>
      <c r="M46" s="17" t="s">
        <v>769</v>
      </c>
      <c r="N46" s="17"/>
      <c r="O46" s="16"/>
      <c r="P46" s="18"/>
    </row>
    <row r="47" spans="1:16" s="56" customFormat="1" ht="52.5" customHeight="1" x14ac:dyDescent="0.2">
      <c r="A47" s="51" t="s">
        <v>1357</v>
      </c>
      <c r="B47" s="57" t="s">
        <v>1715</v>
      </c>
      <c r="C47" s="57" t="s">
        <v>3045</v>
      </c>
      <c r="D47" s="87">
        <v>2400</v>
      </c>
      <c r="E47" s="129">
        <v>6611</v>
      </c>
      <c r="F47" s="131">
        <v>41302</v>
      </c>
      <c r="G47" s="103" t="s">
        <v>2102</v>
      </c>
      <c r="H47" s="17" t="s">
        <v>769</v>
      </c>
      <c r="I47" s="16"/>
      <c r="J47" s="17" t="s">
        <v>769</v>
      </c>
      <c r="K47" s="16"/>
      <c r="L47" s="16"/>
      <c r="M47" s="17" t="s">
        <v>769</v>
      </c>
      <c r="N47" s="17"/>
      <c r="O47" s="16"/>
      <c r="P47" s="18"/>
    </row>
    <row r="48" spans="1:16" s="56" customFormat="1" ht="52.5" customHeight="1" x14ac:dyDescent="0.2">
      <c r="A48" s="51" t="s">
        <v>1358</v>
      </c>
      <c r="B48" s="57" t="s">
        <v>1725</v>
      </c>
      <c r="C48" s="57" t="s">
        <v>3046</v>
      </c>
      <c r="D48" s="87">
        <v>7593.6</v>
      </c>
      <c r="E48" s="129" t="s">
        <v>2103</v>
      </c>
      <c r="F48" s="131">
        <v>41310</v>
      </c>
      <c r="G48" s="103" t="s">
        <v>2104</v>
      </c>
      <c r="H48" s="17" t="s">
        <v>769</v>
      </c>
      <c r="I48" s="16"/>
      <c r="J48" s="17" t="s">
        <v>769</v>
      </c>
      <c r="K48" s="16"/>
      <c r="L48" s="16"/>
      <c r="M48" s="17" t="s">
        <v>769</v>
      </c>
      <c r="N48" s="17"/>
      <c r="O48" s="16"/>
      <c r="P48" s="18"/>
    </row>
    <row r="49" spans="1:16" s="56" customFormat="1" ht="50.25" customHeight="1" x14ac:dyDescent="0.2">
      <c r="A49" s="825" t="s">
        <v>1359</v>
      </c>
      <c r="B49" s="57" t="s">
        <v>67</v>
      </c>
      <c r="C49" s="828" t="s">
        <v>2535</v>
      </c>
      <c r="D49" s="87">
        <v>169.5</v>
      </c>
      <c r="E49" s="129">
        <v>6605</v>
      </c>
      <c r="F49" s="824">
        <v>41292</v>
      </c>
      <c r="G49" s="799" t="s">
        <v>2105</v>
      </c>
      <c r="H49" s="17" t="s">
        <v>769</v>
      </c>
      <c r="I49" s="16"/>
      <c r="J49" s="17" t="s">
        <v>769</v>
      </c>
      <c r="K49" s="16"/>
      <c r="L49" s="16"/>
      <c r="M49" s="17" t="s">
        <v>769</v>
      </c>
      <c r="N49" s="17"/>
      <c r="O49" s="16"/>
      <c r="P49" s="18"/>
    </row>
    <row r="50" spans="1:16" s="56" customFormat="1" ht="50.25" customHeight="1" x14ac:dyDescent="0.2">
      <c r="A50" s="825"/>
      <c r="B50" s="57" t="s">
        <v>442</v>
      </c>
      <c r="C50" s="828"/>
      <c r="D50" s="87">
        <v>120</v>
      </c>
      <c r="E50" s="129">
        <v>6606</v>
      </c>
      <c r="F50" s="824"/>
      <c r="G50" s="799"/>
      <c r="H50" s="17" t="s">
        <v>769</v>
      </c>
      <c r="I50" s="16"/>
      <c r="J50" s="17" t="s">
        <v>769</v>
      </c>
      <c r="K50" s="16"/>
      <c r="L50" s="16"/>
      <c r="M50" s="17" t="s">
        <v>769</v>
      </c>
      <c r="N50" s="17"/>
      <c r="O50" s="16"/>
      <c r="P50" s="18"/>
    </row>
    <row r="51" spans="1:16" s="56" customFormat="1" ht="50.25" customHeight="1" x14ac:dyDescent="0.2">
      <c r="A51" s="51" t="s">
        <v>1360</v>
      </c>
      <c r="B51" s="57" t="s">
        <v>1980</v>
      </c>
      <c r="C51" s="57" t="s">
        <v>3047</v>
      </c>
      <c r="D51" s="87">
        <v>880</v>
      </c>
      <c r="E51" s="129">
        <v>6619</v>
      </c>
      <c r="F51" s="131">
        <v>41310</v>
      </c>
      <c r="G51" s="103" t="s">
        <v>2106</v>
      </c>
      <c r="H51" s="17" t="s">
        <v>769</v>
      </c>
      <c r="I51" s="16"/>
      <c r="J51" s="17" t="s">
        <v>769</v>
      </c>
      <c r="K51" s="16"/>
      <c r="L51" s="16"/>
      <c r="M51" s="17" t="s">
        <v>769</v>
      </c>
      <c r="N51" s="17"/>
      <c r="O51" s="16"/>
      <c r="P51" s="18"/>
    </row>
    <row r="52" spans="1:16" s="56" customFormat="1" ht="50.25" customHeight="1" x14ac:dyDescent="0.2">
      <c r="A52" s="825" t="s">
        <v>1361</v>
      </c>
      <c r="B52" s="57" t="s">
        <v>1647</v>
      </c>
      <c r="C52" s="828" t="s">
        <v>3048</v>
      </c>
      <c r="D52" s="87">
        <v>3500</v>
      </c>
      <c r="E52" s="129" t="s">
        <v>2107</v>
      </c>
      <c r="F52" s="131">
        <v>41374</v>
      </c>
      <c r="G52" s="103" t="s">
        <v>2108</v>
      </c>
      <c r="H52" s="17" t="s">
        <v>769</v>
      </c>
      <c r="I52" s="16"/>
      <c r="J52" s="17" t="s">
        <v>769</v>
      </c>
      <c r="K52" s="16"/>
      <c r="L52" s="16"/>
      <c r="M52" s="17" t="s">
        <v>769</v>
      </c>
      <c r="N52" s="17"/>
      <c r="O52" s="16"/>
      <c r="P52" s="18"/>
    </row>
    <row r="53" spans="1:16" s="56" customFormat="1" ht="50.25" customHeight="1" x14ac:dyDescent="0.2">
      <c r="A53" s="825"/>
      <c r="B53" s="57" t="s">
        <v>303</v>
      </c>
      <c r="C53" s="828"/>
      <c r="D53" s="87">
        <v>19300</v>
      </c>
      <c r="E53" s="129" t="s">
        <v>2109</v>
      </c>
      <c r="F53" s="131">
        <v>41374</v>
      </c>
      <c r="G53" s="103" t="s">
        <v>2108</v>
      </c>
      <c r="H53" s="17" t="s">
        <v>769</v>
      </c>
      <c r="I53" s="16"/>
      <c r="J53" s="17" t="s">
        <v>769</v>
      </c>
      <c r="K53" s="16"/>
      <c r="L53" s="16"/>
      <c r="M53" s="17" t="s">
        <v>769</v>
      </c>
      <c r="N53" s="17"/>
      <c r="O53" s="16"/>
      <c r="P53" s="18"/>
    </row>
    <row r="54" spans="1:16" s="56" customFormat="1" ht="50.25" customHeight="1" x14ac:dyDescent="0.2">
      <c r="A54" s="51" t="s">
        <v>1362</v>
      </c>
      <c r="B54" s="57" t="s">
        <v>1981</v>
      </c>
      <c r="C54" s="57" t="s">
        <v>3049</v>
      </c>
      <c r="D54" s="87">
        <v>10000</v>
      </c>
      <c r="E54" s="129" t="s">
        <v>2110</v>
      </c>
      <c r="F54" s="131">
        <v>41333</v>
      </c>
      <c r="G54" s="103" t="s">
        <v>2099</v>
      </c>
      <c r="H54" s="17" t="s">
        <v>769</v>
      </c>
      <c r="I54" s="16"/>
      <c r="J54" s="17" t="s">
        <v>769</v>
      </c>
      <c r="K54" s="16"/>
      <c r="L54" s="16"/>
      <c r="M54" s="17" t="s">
        <v>769</v>
      </c>
      <c r="N54" s="17"/>
      <c r="O54" s="16"/>
      <c r="P54" s="18"/>
    </row>
    <row r="55" spans="1:16" s="56" customFormat="1" ht="50.25" customHeight="1" x14ac:dyDescent="0.2">
      <c r="A55" s="51" t="s">
        <v>1363</v>
      </c>
      <c r="B55" s="57" t="s">
        <v>1982</v>
      </c>
      <c r="C55" s="57" t="s">
        <v>3050</v>
      </c>
      <c r="D55" s="87">
        <v>11000</v>
      </c>
      <c r="E55" s="129" t="s">
        <v>2111</v>
      </c>
      <c r="F55" s="131">
        <v>41324</v>
      </c>
      <c r="G55" s="103" t="s">
        <v>2112</v>
      </c>
      <c r="H55" s="17" t="s">
        <v>769</v>
      </c>
      <c r="I55" s="16"/>
      <c r="J55" s="17" t="s">
        <v>769</v>
      </c>
      <c r="K55" s="16"/>
      <c r="L55" s="16"/>
      <c r="M55" s="17" t="s">
        <v>769</v>
      </c>
      <c r="N55" s="17"/>
      <c r="O55" s="16"/>
      <c r="P55" s="18"/>
    </row>
    <row r="56" spans="1:16" s="56" customFormat="1" ht="36" customHeight="1" x14ac:dyDescent="0.2">
      <c r="A56" s="825" t="s">
        <v>1364</v>
      </c>
      <c r="B56" s="57" t="s">
        <v>746</v>
      </c>
      <c r="C56" s="828" t="s">
        <v>3051</v>
      </c>
      <c r="D56" s="87">
        <v>169.5</v>
      </c>
      <c r="E56" s="129">
        <v>6609</v>
      </c>
      <c r="F56" s="131">
        <v>41299</v>
      </c>
      <c r="G56" s="103" t="s">
        <v>2113</v>
      </c>
      <c r="H56" s="17" t="s">
        <v>769</v>
      </c>
      <c r="I56" s="16"/>
      <c r="J56" s="17" t="s">
        <v>769</v>
      </c>
      <c r="K56" s="16"/>
      <c r="L56" s="16"/>
      <c r="M56" s="17" t="s">
        <v>769</v>
      </c>
      <c r="N56" s="17"/>
      <c r="O56" s="16"/>
      <c r="P56" s="18"/>
    </row>
    <row r="57" spans="1:16" s="56" customFormat="1" ht="36" customHeight="1" x14ac:dyDescent="0.2">
      <c r="A57" s="825"/>
      <c r="B57" s="57" t="s">
        <v>442</v>
      </c>
      <c r="C57" s="828"/>
      <c r="D57" s="87">
        <v>120</v>
      </c>
      <c r="E57" s="129">
        <v>6610</v>
      </c>
      <c r="F57" s="131">
        <v>41299</v>
      </c>
      <c r="G57" s="103" t="s">
        <v>2113</v>
      </c>
      <c r="H57" s="17" t="s">
        <v>769</v>
      </c>
      <c r="I57" s="16"/>
      <c r="J57" s="17" t="s">
        <v>769</v>
      </c>
      <c r="K57" s="16"/>
      <c r="L57" s="16"/>
      <c r="M57" s="17" t="s">
        <v>769</v>
      </c>
      <c r="N57" s="17"/>
      <c r="O57" s="16"/>
      <c r="P57" s="18"/>
    </row>
    <row r="58" spans="1:16" s="56" customFormat="1" ht="36" customHeight="1" x14ac:dyDescent="0.2">
      <c r="A58" s="825" t="s">
        <v>1365</v>
      </c>
      <c r="B58" s="57" t="s">
        <v>743</v>
      </c>
      <c r="C58" s="828" t="s">
        <v>3052</v>
      </c>
      <c r="D58" s="87">
        <v>960.21</v>
      </c>
      <c r="E58" s="129">
        <v>6621</v>
      </c>
      <c r="F58" s="824">
        <v>41313</v>
      </c>
      <c r="G58" s="103" t="s">
        <v>2114</v>
      </c>
      <c r="H58" s="17" t="s">
        <v>769</v>
      </c>
      <c r="I58" s="16"/>
      <c r="J58" s="17" t="s">
        <v>769</v>
      </c>
      <c r="K58" s="16"/>
      <c r="L58" s="16"/>
      <c r="M58" s="17" t="s">
        <v>769</v>
      </c>
      <c r="N58" s="17"/>
      <c r="O58" s="16"/>
      <c r="P58" s="18"/>
    </row>
    <row r="59" spans="1:16" s="56" customFormat="1" ht="36" customHeight="1" x14ac:dyDescent="0.2">
      <c r="A59" s="825"/>
      <c r="B59" s="57" t="s">
        <v>751</v>
      </c>
      <c r="C59" s="828"/>
      <c r="D59" s="87">
        <v>309.70999999999998</v>
      </c>
      <c r="E59" s="129">
        <v>6622</v>
      </c>
      <c r="F59" s="824"/>
      <c r="G59" s="103" t="s">
        <v>2115</v>
      </c>
      <c r="H59" s="17" t="s">
        <v>769</v>
      </c>
      <c r="I59" s="16"/>
      <c r="J59" s="17" t="s">
        <v>769</v>
      </c>
      <c r="K59" s="16"/>
      <c r="L59" s="16"/>
      <c r="M59" s="17" t="s">
        <v>769</v>
      </c>
      <c r="N59" s="17"/>
      <c r="O59" s="16"/>
      <c r="P59" s="18"/>
    </row>
    <row r="60" spans="1:16" s="56" customFormat="1" ht="36" customHeight="1" x14ac:dyDescent="0.2">
      <c r="A60" s="825"/>
      <c r="B60" s="57" t="s">
        <v>1983</v>
      </c>
      <c r="C60" s="828"/>
      <c r="D60" s="87">
        <v>828.31</v>
      </c>
      <c r="E60" s="129">
        <v>6623</v>
      </c>
      <c r="F60" s="824"/>
      <c r="G60" s="103" t="s">
        <v>2116</v>
      </c>
      <c r="H60" s="17" t="s">
        <v>769</v>
      </c>
      <c r="I60" s="16"/>
      <c r="J60" s="17" t="s">
        <v>769</v>
      </c>
      <c r="K60" s="16"/>
      <c r="L60" s="16"/>
      <c r="M60" s="17" t="s">
        <v>769</v>
      </c>
      <c r="N60" s="17"/>
      <c r="O60" s="16"/>
      <c r="P60" s="18"/>
    </row>
    <row r="61" spans="1:16" s="56" customFormat="1" ht="36" customHeight="1" x14ac:dyDescent="0.2">
      <c r="A61" s="825"/>
      <c r="B61" s="57" t="s">
        <v>749</v>
      </c>
      <c r="C61" s="828"/>
      <c r="D61" s="87">
        <v>87.27</v>
      </c>
      <c r="E61" s="129">
        <v>6624</v>
      </c>
      <c r="F61" s="824"/>
      <c r="G61" s="103" t="s">
        <v>2117</v>
      </c>
      <c r="H61" s="17" t="s">
        <v>769</v>
      </c>
      <c r="I61" s="16"/>
      <c r="J61" s="17" t="s">
        <v>769</v>
      </c>
      <c r="K61" s="16"/>
      <c r="L61" s="16"/>
      <c r="M61" s="17" t="s">
        <v>769</v>
      </c>
      <c r="N61" s="17"/>
      <c r="O61" s="16"/>
      <c r="P61" s="18"/>
    </row>
    <row r="62" spans="1:16" s="56" customFormat="1" ht="36" customHeight="1" x14ac:dyDescent="0.2">
      <c r="A62" s="825"/>
      <c r="B62" s="57" t="s">
        <v>1974</v>
      </c>
      <c r="C62" s="828"/>
      <c r="D62" s="87">
        <v>614</v>
      </c>
      <c r="E62" s="129">
        <v>6625</v>
      </c>
      <c r="F62" s="824"/>
      <c r="G62" s="103" t="s">
        <v>2118</v>
      </c>
      <c r="H62" s="17" t="s">
        <v>769</v>
      </c>
      <c r="I62" s="16"/>
      <c r="J62" s="17" t="s">
        <v>769</v>
      </c>
      <c r="K62" s="16"/>
      <c r="L62" s="16"/>
      <c r="M62" s="17" t="s">
        <v>769</v>
      </c>
      <c r="N62" s="17"/>
      <c r="O62" s="16"/>
      <c r="P62" s="18"/>
    </row>
    <row r="63" spans="1:16" s="56" customFormat="1" ht="36" customHeight="1" x14ac:dyDescent="0.2">
      <c r="A63" s="825"/>
      <c r="B63" s="57" t="s">
        <v>1975</v>
      </c>
      <c r="C63" s="828"/>
      <c r="D63" s="87">
        <v>540</v>
      </c>
      <c r="E63" s="129">
        <v>6626</v>
      </c>
      <c r="F63" s="824"/>
      <c r="G63" s="103" t="s">
        <v>2119</v>
      </c>
      <c r="H63" s="17" t="s">
        <v>769</v>
      </c>
      <c r="I63" s="16"/>
      <c r="J63" s="17" t="s">
        <v>769</v>
      </c>
      <c r="K63" s="16"/>
      <c r="L63" s="16"/>
      <c r="M63" s="17" t="s">
        <v>769</v>
      </c>
      <c r="N63" s="17"/>
      <c r="O63" s="16"/>
      <c r="P63" s="18"/>
    </row>
    <row r="64" spans="1:16" s="56" customFormat="1" ht="36" customHeight="1" x14ac:dyDescent="0.2">
      <c r="A64" s="51" t="s">
        <v>1366</v>
      </c>
      <c r="B64" s="57" t="s">
        <v>1984</v>
      </c>
      <c r="C64" s="57" t="s">
        <v>3053</v>
      </c>
      <c r="D64" s="87">
        <v>1314.65</v>
      </c>
      <c r="E64" s="129">
        <v>6614</v>
      </c>
      <c r="F64" s="131">
        <v>41310</v>
      </c>
      <c r="G64" s="103" t="s">
        <v>2120</v>
      </c>
      <c r="H64" s="17" t="s">
        <v>769</v>
      </c>
      <c r="I64" s="16"/>
      <c r="J64" s="17" t="s">
        <v>769</v>
      </c>
      <c r="K64" s="16"/>
      <c r="L64" s="16"/>
      <c r="M64" s="17" t="s">
        <v>769</v>
      </c>
      <c r="N64" s="17"/>
      <c r="O64" s="16"/>
      <c r="P64" s="18"/>
    </row>
    <row r="65" spans="1:16" s="56" customFormat="1" ht="57" customHeight="1" x14ac:dyDescent="0.2">
      <c r="A65" s="51" t="s">
        <v>1367</v>
      </c>
      <c r="B65" s="57" t="s">
        <v>1985</v>
      </c>
      <c r="C65" s="57" t="s">
        <v>3054</v>
      </c>
      <c r="D65" s="87">
        <v>12000</v>
      </c>
      <c r="E65" s="129" t="s">
        <v>2121</v>
      </c>
      <c r="F65" s="131">
        <v>41355</v>
      </c>
      <c r="G65" s="103" t="s">
        <v>2122</v>
      </c>
      <c r="H65" s="17" t="s">
        <v>769</v>
      </c>
      <c r="I65" s="16"/>
      <c r="J65" s="17" t="s">
        <v>769</v>
      </c>
      <c r="K65" s="16"/>
      <c r="L65" s="16"/>
      <c r="M65" s="17" t="s">
        <v>769</v>
      </c>
      <c r="N65" s="17"/>
      <c r="O65" s="16"/>
      <c r="P65" s="18"/>
    </row>
    <row r="66" spans="1:16" s="56" customFormat="1" ht="45.75" customHeight="1" x14ac:dyDescent="0.2">
      <c r="A66" s="825" t="s">
        <v>1368</v>
      </c>
      <c r="B66" s="57" t="s">
        <v>1673</v>
      </c>
      <c r="C66" s="828" t="s">
        <v>3055</v>
      </c>
      <c r="D66" s="87">
        <v>6600</v>
      </c>
      <c r="E66" s="129">
        <v>6627</v>
      </c>
      <c r="F66" s="824">
        <v>41316</v>
      </c>
      <c r="G66" s="799" t="s">
        <v>2123</v>
      </c>
      <c r="H66" s="17" t="s">
        <v>769</v>
      </c>
      <c r="I66" s="16"/>
      <c r="J66" s="17" t="s">
        <v>769</v>
      </c>
      <c r="K66" s="16"/>
      <c r="L66" s="16"/>
      <c r="M66" s="17" t="s">
        <v>769</v>
      </c>
      <c r="N66" s="17"/>
      <c r="O66" s="16"/>
      <c r="P66" s="18"/>
    </row>
    <row r="67" spans="1:16" s="56" customFormat="1" ht="45.75" customHeight="1" x14ac:dyDescent="0.2">
      <c r="A67" s="825"/>
      <c r="B67" s="57" t="s">
        <v>1986</v>
      </c>
      <c r="C67" s="828"/>
      <c r="D67" s="87">
        <v>9900</v>
      </c>
      <c r="E67" s="129">
        <v>6628</v>
      </c>
      <c r="F67" s="824"/>
      <c r="G67" s="799"/>
      <c r="H67" s="17" t="s">
        <v>769</v>
      </c>
      <c r="I67" s="16"/>
      <c r="J67" s="17" t="s">
        <v>769</v>
      </c>
      <c r="K67" s="16"/>
      <c r="L67" s="16"/>
      <c r="M67" s="17" t="s">
        <v>769</v>
      </c>
      <c r="N67" s="17"/>
      <c r="O67" s="16"/>
      <c r="P67" s="18"/>
    </row>
    <row r="68" spans="1:16" s="56" customFormat="1" ht="45.75" customHeight="1" x14ac:dyDescent="0.2">
      <c r="A68" s="825"/>
      <c r="B68" s="57" t="s">
        <v>1987</v>
      </c>
      <c r="C68" s="828"/>
      <c r="D68" s="87">
        <v>13673</v>
      </c>
      <c r="E68" s="129">
        <v>6629</v>
      </c>
      <c r="F68" s="824"/>
      <c r="G68" s="799"/>
      <c r="H68" s="17" t="s">
        <v>769</v>
      </c>
      <c r="I68" s="16"/>
      <c r="J68" s="17" t="s">
        <v>769</v>
      </c>
      <c r="K68" s="16"/>
      <c r="L68" s="16"/>
      <c r="M68" s="17" t="s">
        <v>769</v>
      </c>
      <c r="N68" s="17"/>
      <c r="O68" s="16"/>
      <c r="P68" s="18"/>
    </row>
    <row r="69" spans="1:16" s="56" customFormat="1" ht="45.75" customHeight="1" x14ac:dyDescent="0.2">
      <c r="A69" s="51" t="s">
        <v>1369</v>
      </c>
      <c r="B69" s="57" t="s">
        <v>1974</v>
      </c>
      <c r="C69" s="57" t="s">
        <v>3056</v>
      </c>
      <c r="D69" s="87">
        <v>68</v>
      </c>
      <c r="E69" s="129">
        <v>6616</v>
      </c>
      <c r="F69" s="131">
        <v>41310</v>
      </c>
      <c r="G69" s="103" t="s">
        <v>2093</v>
      </c>
      <c r="H69" s="17" t="s">
        <v>769</v>
      </c>
      <c r="I69" s="16"/>
      <c r="J69" s="17" t="s">
        <v>769</v>
      </c>
      <c r="K69" s="16"/>
      <c r="L69" s="16"/>
      <c r="M69" s="17" t="s">
        <v>769</v>
      </c>
      <c r="N69" s="17"/>
      <c r="O69" s="16"/>
      <c r="P69" s="18"/>
    </row>
    <row r="70" spans="1:16" s="56" customFormat="1" ht="45.75" customHeight="1" x14ac:dyDescent="0.2">
      <c r="A70" s="825" t="s">
        <v>1370</v>
      </c>
      <c r="B70" s="57" t="s">
        <v>67</v>
      </c>
      <c r="C70" s="828" t="s">
        <v>3051</v>
      </c>
      <c r="D70" s="87">
        <v>169.5</v>
      </c>
      <c r="E70" s="129">
        <v>6612</v>
      </c>
      <c r="F70" s="824">
        <v>41306</v>
      </c>
      <c r="G70" s="799" t="s">
        <v>2124</v>
      </c>
      <c r="H70" s="17" t="s">
        <v>769</v>
      </c>
      <c r="I70" s="16"/>
      <c r="J70" s="17" t="s">
        <v>769</v>
      </c>
      <c r="K70" s="16"/>
      <c r="L70" s="16"/>
      <c r="M70" s="17" t="s">
        <v>769</v>
      </c>
      <c r="N70" s="17"/>
      <c r="O70" s="16"/>
      <c r="P70" s="18"/>
    </row>
    <row r="71" spans="1:16" s="56" customFormat="1" ht="45.75" customHeight="1" x14ac:dyDescent="0.2">
      <c r="A71" s="825"/>
      <c r="B71" s="57" t="s">
        <v>442</v>
      </c>
      <c r="C71" s="828"/>
      <c r="D71" s="87">
        <v>120</v>
      </c>
      <c r="E71" s="129">
        <v>6613</v>
      </c>
      <c r="F71" s="824"/>
      <c r="G71" s="799"/>
      <c r="H71" s="17" t="s">
        <v>769</v>
      </c>
      <c r="I71" s="16"/>
      <c r="J71" s="17" t="s">
        <v>769</v>
      </c>
      <c r="K71" s="16"/>
      <c r="L71" s="16"/>
      <c r="M71" s="17" t="s">
        <v>769</v>
      </c>
      <c r="N71" s="17"/>
      <c r="O71" s="16"/>
      <c r="P71" s="18"/>
    </row>
    <row r="72" spans="1:16" s="56" customFormat="1" ht="45.75" customHeight="1" x14ac:dyDescent="0.2">
      <c r="A72" s="51" t="s">
        <v>1371</v>
      </c>
      <c r="B72" s="57" t="s">
        <v>1988</v>
      </c>
      <c r="C72" s="57" t="s">
        <v>3057</v>
      </c>
      <c r="D72" s="87">
        <v>117</v>
      </c>
      <c r="E72" s="129">
        <v>6634</v>
      </c>
      <c r="F72" s="131">
        <v>41325</v>
      </c>
      <c r="G72" s="103" t="s">
        <v>2125</v>
      </c>
      <c r="H72" s="17" t="s">
        <v>769</v>
      </c>
      <c r="I72" s="16"/>
      <c r="J72" s="17" t="s">
        <v>769</v>
      </c>
      <c r="K72" s="16"/>
      <c r="L72" s="16"/>
      <c r="M72" s="17" t="s">
        <v>769</v>
      </c>
      <c r="N72" s="17"/>
      <c r="O72" s="16"/>
      <c r="P72" s="18"/>
    </row>
    <row r="73" spans="1:16" s="56" customFormat="1" ht="45.75" customHeight="1" x14ac:dyDescent="0.2">
      <c r="A73" s="51" t="s">
        <v>1372</v>
      </c>
      <c r="B73" s="57" t="s">
        <v>129</v>
      </c>
      <c r="C73" s="57" t="s">
        <v>3058</v>
      </c>
      <c r="D73" s="87">
        <v>10150</v>
      </c>
      <c r="E73" s="129">
        <v>6638</v>
      </c>
      <c r="F73" s="131">
        <v>41339</v>
      </c>
      <c r="G73" s="103" t="s">
        <v>2126</v>
      </c>
      <c r="H73" s="17" t="s">
        <v>769</v>
      </c>
      <c r="I73" s="16"/>
      <c r="J73" s="17" t="s">
        <v>769</v>
      </c>
      <c r="K73" s="16"/>
      <c r="L73" s="16"/>
      <c r="M73" s="17" t="s">
        <v>769</v>
      </c>
      <c r="N73" s="17"/>
      <c r="O73" s="16"/>
      <c r="P73" s="18"/>
    </row>
    <row r="74" spans="1:16" s="56" customFormat="1" ht="45.75" customHeight="1" x14ac:dyDescent="0.2">
      <c r="A74" s="51" t="s">
        <v>1373</v>
      </c>
      <c r="B74" s="57" t="s">
        <v>574</v>
      </c>
      <c r="C74" s="57" t="s">
        <v>3059</v>
      </c>
      <c r="D74" s="87">
        <v>118</v>
      </c>
      <c r="E74" s="129">
        <v>6633</v>
      </c>
      <c r="F74" s="131">
        <v>41323</v>
      </c>
      <c r="G74" s="103" t="s">
        <v>2127</v>
      </c>
      <c r="H74" s="17" t="s">
        <v>769</v>
      </c>
      <c r="I74" s="16"/>
      <c r="J74" s="17" t="s">
        <v>769</v>
      </c>
      <c r="K74" s="16"/>
      <c r="L74" s="16"/>
      <c r="M74" s="17" t="s">
        <v>769</v>
      </c>
      <c r="N74" s="17"/>
      <c r="O74" s="16"/>
      <c r="P74" s="18"/>
    </row>
    <row r="75" spans="1:16" s="56" customFormat="1" ht="45.75" customHeight="1" x14ac:dyDescent="0.2">
      <c r="A75" s="825" t="s">
        <v>1374</v>
      </c>
      <c r="B75" s="57" t="s">
        <v>731</v>
      </c>
      <c r="C75" s="828" t="s">
        <v>3060</v>
      </c>
      <c r="D75" s="87">
        <v>8974.7999999999993</v>
      </c>
      <c r="E75" s="129">
        <v>6640</v>
      </c>
      <c r="F75" s="131">
        <v>41340</v>
      </c>
      <c r="G75" s="103" t="s">
        <v>2128</v>
      </c>
      <c r="H75" s="17" t="s">
        <v>769</v>
      </c>
      <c r="I75" s="16"/>
      <c r="J75" s="17" t="s">
        <v>769</v>
      </c>
      <c r="K75" s="16"/>
      <c r="L75" s="16"/>
      <c r="M75" s="17" t="s">
        <v>769</v>
      </c>
      <c r="N75" s="17"/>
      <c r="O75" s="16"/>
      <c r="P75" s="18"/>
    </row>
    <row r="76" spans="1:16" s="56" customFormat="1" ht="45.75" customHeight="1" x14ac:dyDescent="0.2">
      <c r="A76" s="825"/>
      <c r="B76" s="57" t="s">
        <v>1989</v>
      </c>
      <c r="C76" s="828"/>
      <c r="D76" s="87">
        <v>159.36000000000001</v>
      </c>
      <c r="E76" s="129">
        <v>6641</v>
      </c>
      <c r="F76" s="131">
        <v>41340</v>
      </c>
      <c r="G76" s="103" t="s">
        <v>2128</v>
      </c>
      <c r="H76" s="17" t="s">
        <v>769</v>
      </c>
      <c r="I76" s="16"/>
      <c r="J76" s="17" t="s">
        <v>769</v>
      </c>
      <c r="K76" s="16"/>
      <c r="L76" s="16"/>
      <c r="M76" s="17" t="s">
        <v>769</v>
      </c>
      <c r="N76" s="17"/>
      <c r="O76" s="16"/>
      <c r="P76" s="18"/>
    </row>
    <row r="77" spans="1:16" s="56" customFormat="1" ht="45.75" customHeight="1" x14ac:dyDescent="0.2">
      <c r="A77" s="825"/>
      <c r="B77" s="57" t="s">
        <v>1990</v>
      </c>
      <c r="C77" s="828"/>
      <c r="D77" s="87">
        <v>81.599999999999994</v>
      </c>
      <c r="E77" s="129">
        <v>6642</v>
      </c>
      <c r="F77" s="131">
        <v>41340</v>
      </c>
      <c r="G77" s="103" t="s">
        <v>2129</v>
      </c>
      <c r="H77" s="17" t="s">
        <v>769</v>
      </c>
      <c r="I77" s="16"/>
      <c r="J77" s="17" t="s">
        <v>769</v>
      </c>
      <c r="K77" s="16"/>
      <c r="L77" s="16"/>
      <c r="M77" s="17" t="s">
        <v>769</v>
      </c>
      <c r="N77" s="17"/>
      <c r="O77" s="16"/>
      <c r="P77" s="18"/>
    </row>
    <row r="78" spans="1:16" s="56" customFormat="1" ht="37.5" customHeight="1" x14ac:dyDescent="0.2">
      <c r="A78" s="825" t="s">
        <v>1375</v>
      </c>
      <c r="B78" s="57" t="s">
        <v>1619</v>
      </c>
      <c r="C78" s="828" t="s">
        <v>3061</v>
      </c>
      <c r="D78" s="87">
        <v>1156.2</v>
      </c>
      <c r="E78" s="129">
        <v>6681</v>
      </c>
      <c r="F78" s="824">
        <v>41348</v>
      </c>
      <c r="G78" s="103" t="s">
        <v>2130</v>
      </c>
      <c r="H78" s="17" t="s">
        <v>769</v>
      </c>
      <c r="I78" s="16"/>
      <c r="J78" s="17" t="s">
        <v>769</v>
      </c>
      <c r="K78" s="16"/>
      <c r="L78" s="16"/>
      <c r="M78" s="17" t="s">
        <v>769</v>
      </c>
      <c r="N78" s="17"/>
      <c r="O78" s="16"/>
      <c r="P78" s="18"/>
    </row>
    <row r="79" spans="1:16" s="56" customFormat="1" ht="37.5" customHeight="1" x14ac:dyDescent="0.2">
      <c r="A79" s="825"/>
      <c r="B79" s="57" t="s">
        <v>1990</v>
      </c>
      <c r="C79" s="828"/>
      <c r="D79" s="87">
        <v>1173</v>
      </c>
      <c r="E79" s="129">
        <v>6682</v>
      </c>
      <c r="F79" s="824"/>
      <c r="G79" s="103" t="s">
        <v>2131</v>
      </c>
      <c r="H79" s="17" t="s">
        <v>769</v>
      </c>
      <c r="I79" s="16"/>
      <c r="J79" s="17" t="s">
        <v>769</v>
      </c>
      <c r="K79" s="16"/>
      <c r="L79" s="16"/>
      <c r="M79" s="17" t="s">
        <v>769</v>
      </c>
      <c r="N79" s="17"/>
      <c r="O79" s="16"/>
      <c r="P79" s="18"/>
    </row>
    <row r="80" spans="1:16" s="56" customFormat="1" ht="37.5" customHeight="1" x14ac:dyDescent="0.2">
      <c r="A80" s="825"/>
      <c r="B80" s="57" t="s">
        <v>731</v>
      </c>
      <c r="C80" s="828"/>
      <c r="D80" s="87">
        <v>2066.13</v>
      </c>
      <c r="E80" s="129">
        <v>6683</v>
      </c>
      <c r="F80" s="824"/>
      <c r="G80" s="103" t="s">
        <v>2132</v>
      </c>
      <c r="H80" s="17" t="s">
        <v>769</v>
      </c>
      <c r="I80" s="16"/>
      <c r="J80" s="17" t="s">
        <v>769</v>
      </c>
      <c r="K80" s="16"/>
      <c r="L80" s="16"/>
      <c r="M80" s="17" t="s">
        <v>769</v>
      </c>
      <c r="N80" s="17"/>
      <c r="O80" s="16"/>
      <c r="P80" s="18"/>
    </row>
    <row r="81" spans="1:16" s="56" customFormat="1" ht="37.5" customHeight="1" x14ac:dyDescent="0.2">
      <c r="A81" s="825" t="s">
        <v>1376</v>
      </c>
      <c r="B81" s="57" t="s">
        <v>755</v>
      </c>
      <c r="C81" s="828" t="s">
        <v>3062</v>
      </c>
      <c r="D81" s="87">
        <v>615</v>
      </c>
      <c r="E81" s="129">
        <v>6709</v>
      </c>
      <c r="F81" s="824">
        <v>41354</v>
      </c>
      <c r="G81" s="103" t="s">
        <v>2133</v>
      </c>
      <c r="H81" s="17" t="s">
        <v>769</v>
      </c>
      <c r="I81" s="16"/>
      <c r="J81" s="17" t="s">
        <v>769</v>
      </c>
      <c r="K81" s="16"/>
      <c r="L81" s="16"/>
      <c r="M81" s="17" t="s">
        <v>769</v>
      </c>
      <c r="N81" s="17"/>
      <c r="O81" s="16"/>
      <c r="P81" s="18"/>
    </row>
    <row r="82" spans="1:16" s="56" customFormat="1" ht="37.5" customHeight="1" x14ac:dyDescent="0.2">
      <c r="A82" s="825"/>
      <c r="B82" s="57" t="s">
        <v>1991</v>
      </c>
      <c r="C82" s="828"/>
      <c r="D82" s="87">
        <v>4410</v>
      </c>
      <c r="E82" s="129">
        <v>6710</v>
      </c>
      <c r="F82" s="824"/>
      <c r="G82" s="103" t="s">
        <v>2133</v>
      </c>
      <c r="H82" s="17" t="s">
        <v>769</v>
      </c>
      <c r="I82" s="16"/>
      <c r="J82" s="17" t="s">
        <v>769</v>
      </c>
      <c r="K82" s="16"/>
      <c r="L82" s="16"/>
      <c r="M82" s="17" t="s">
        <v>769</v>
      </c>
      <c r="N82" s="17"/>
      <c r="O82" s="16"/>
      <c r="P82" s="18"/>
    </row>
    <row r="83" spans="1:16" s="56" customFormat="1" ht="37.5" customHeight="1" x14ac:dyDescent="0.2">
      <c r="A83" s="825" t="s">
        <v>1377</v>
      </c>
      <c r="B83" s="57" t="s">
        <v>78</v>
      </c>
      <c r="C83" s="828" t="s">
        <v>3063</v>
      </c>
      <c r="D83" s="87">
        <v>2149.4</v>
      </c>
      <c r="E83" s="129">
        <v>6685</v>
      </c>
      <c r="F83" s="824">
        <v>41351</v>
      </c>
      <c r="G83" s="103" t="s">
        <v>2134</v>
      </c>
      <c r="H83" s="17" t="s">
        <v>769</v>
      </c>
      <c r="I83" s="16"/>
      <c r="J83" s="17" t="s">
        <v>769</v>
      </c>
      <c r="K83" s="16"/>
      <c r="L83" s="16"/>
      <c r="M83" s="17" t="s">
        <v>769</v>
      </c>
      <c r="N83" s="17"/>
      <c r="O83" s="16"/>
      <c r="P83" s="18"/>
    </row>
    <row r="84" spans="1:16" s="56" customFormat="1" ht="37.5" customHeight="1" x14ac:dyDescent="0.2">
      <c r="A84" s="825"/>
      <c r="B84" s="57" t="s">
        <v>3</v>
      </c>
      <c r="C84" s="828"/>
      <c r="D84" s="87">
        <f>498.06+964.35+132.24+840.7</f>
        <v>2435.3500000000004</v>
      </c>
      <c r="E84" s="129">
        <v>6686</v>
      </c>
      <c r="F84" s="824"/>
      <c r="G84" s="103" t="s">
        <v>2134</v>
      </c>
      <c r="H84" s="17" t="s">
        <v>769</v>
      </c>
      <c r="I84" s="16"/>
      <c r="J84" s="17" t="s">
        <v>769</v>
      </c>
      <c r="K84" s="16"/>
      <c r="L84" s="16"/>
      <c r="M84" s="17" t="s">
        <v>769</v>
      </c>
      <c r="N84" s="17"/>
      <c r="O84" s="16"/>
      <c r="P84" s="18"/>
    </row>
    <row r="85" spans="1:16" s="56" customFormat="1" ht="37.5" customHeight="1" x14ac:dyDescent="0.2">
      <c r="A85" s="825"/>
      <c r="B85" s="57" t="s">
        <v>2</v>
      </c>
      <c r="C85" s="828"/>
      <c r="D85" s="87">
        <v>570</v>
      </c>
      <c r="E85" s="129">
        <v>6687</v>
      </c>
      <c r="F85" s="824"/>
      <c r="G85" s="103" t="s">
        <v>2134</v>
      </c>
      <c r="H85" s="17" t="s">
        <v>769</v>
      </c>
      <c r="I85" s="16"/>
      <c r="J85" s="17" t="s">
        <v>769</v>
      </c>
      <c r="K85" s="16"/>
      <c r="L85" s="16"/>
      <c r="M85" s="17" t="s">
        <v>769</v>
      </c>
      <c r="N85" s="17"/>
      <c r="O85" s="16"/>
      <c r="P85" s="18"/>
    </row>
    <row r="86" spans="1:16" s="56" customFormat="1" ht="37.5" customHeight="1" x14ac:dyDescent="0.2">
      <c r="A86" s="825"/>
      <c r="B86" s="57" t="s">
        <v>75</v>
      </c>
      <c r="C86" s="828"/>
      <c r="D86" s="87">
        <v>12668.34</v>
      </c>
      <c r="E86" s="129">
        <v>6688</v>
      </c>
      <c r="F86" s="824"/>
      <c r="G86" s="103" t="s">
        <v>2135</v>
      </c>
      <c r="H86" s="17" t="s">
        <v>769</v>
      </c>
      <c r="I86" s="16"/>
      <c r="J86" s="17" t="s">
        <v>769</v>
      </c>
      <c r="K86" s="16"/>
      <c r="L86" s="16"/>
      <c r="M86" s="17" t="s">
        <v>769</v>
      </c>
      <c r="N86" s="17"/>
      <c r="O86" s="16"/>
      <c r="P86" s="18"/>
    </row>
    <row r="87" spans="1:16" s="56" customFormat="1" ht="37.5" customHeight="1" x14ac:dyDescent="0.2">
      <c r="A87" s="51" t="s">
        <v>1378</v>
      </c>
      <c r="B87" s="57" t="s">
        <v>1992</v>
      </c>
      <c r="C87" s="57" t="s">
        <v>2536</v>
      </c>
      <c r="D87" s="87">
        <v>10476</v>
      </c>
      <c r="E87" s="129">
        <v>6637</v>
      </c>
      <c r="F87" s="131">
        <v>41339</v>
      </c>
      <c r="G87" s="103" t="s">
        <v>2136</v>
      </c>
      <c r="H87" s="17" t="s">
        <v>769</v>
      </c>
      <c r="I87" s="16"/>
      <c r="J87" s="17" t="s">
        <v>769</v>
      </c>
      <c r="K87" s="16"/>
      <c r="L87" s="16"/>
      <c r="M87" s="17" t="s">
        <v>769</v>
      </c>
      <c r="N87" s="17"/>
      <c r="O87" s="16"/>
      <c r="P87" s="18"/>
    </row>
    <row r="88" spans="1:16" s="56" customFormat="1" ht="37.5" customHeight="1" x14ac:dyDescent="0.2">
      <c r="A88" s="51" t="s">
        <v>1379</v>
      </c>
      <c r="B88" s="57" t="s">
        <v>1980</v>
      </c>
      <c r="C88" s="57" t="s">
        <v>3064</v>
      </c>
      <c r="D88" s="87">
        <v>204</v>
      </c>
      <c r="E88" s="129">
        <v>6643</v>
      </c>
      <c r="F88" s="131">
        <v>41344</v>
      </c>
      <c r="G88" s="103" t="s">
        <v>2137</v>
      </c>
      <c r="H88" s="17" t="s">
        <v>769</v>
      </c>
      <c r="I88" s="16"/>
      <c r="J88" s="17" t="s">
        <v>769</v>
      </c>
      <c r="K88" s="16"/>
      <c r="L88" s="16"/>
      <c r="M88" s="17" t="s">
        <v>769</v>
      </c>
      <c r="N88" s="17"/>
      <c r="O88" s="16"/>
      <c r="P88" s="18"/>
    </row>
    <row r="89" spans="1:16" s="56" customFormat="1" ht="37.5" customHeight="1" x14ac:dyDescent="0.2">
      <c r="A89" s="51" t="s">
        <v>1380</v>
      </c>
      <c r="B89" s="57" t="s">
        <v>750</v>
      </c>
      <c r="C89" s="57" t="s">
        <v>3065</v>
      </c>
      <c r="D89" s="87">
        <v>4380</v>
      </c>
      <c r="E89" s="129">
        <v>6639</v>
      </c>
      <c r="F89" s="131">
        <v>41339</v>
      </c>
      <c r="G89" s="103" t="s">
        <v>2136</v>
      </c>
      <c r="H89" s="17" t="s">
        <v>769</v>
      </c>
      <c r="I89" s="16"/>
      <c r="J89" s="17" t="s">
        <v>769</v>
      </c>
      <c r="K89" s="16"/>
      <c r="L89" s="16"/>
      <c r="M89" s="17" t="s">
        <v>769</v>
      </c>
      <c r="N89" s="17"/>
      <c r="O89" s="16"/>
      <c r="P89" s="18"/>
    </row>
    <row r="90" spans="1:16" s="56" customFormat="1" ht="37.5" customHeight="1" x14ac:dyDescent="0.2">
      <c r="A90" s="825" t="s">
        <v>1381</v>
      </c>
      <c r="B90" s="57" t="s">
        <v>1993</v>
      </c>
      <c r="C90" s="828" t="s">
        <v>3066</v>
      </c>
      <c r="D90" s="87">
        <v>90</v>
      </c>
      <c r="E90" s="129">
        <v>6700</v>
      </c>
      <c r="F90" s="824">
        <v>41354</v>
      </c>
      <c r="G90" s="103" t="s">
        <v>2138</v>
      </c>
      <c r="H90" s="17" t="s">
        <v>769</v>
      </c>
      <c r="I90" s="16"/>
      <c r="J90" s="17" t="s">
        <v>769</v>
      </c>
      <c r="K90" s="16"/>
      <c r="L90" s="16"/>
      <c r="M90" s="17" t="s">
        <v>769</v>
      </c>
      <c r="N90" s="17"/>
      <c r="O90" s="16"/>
      <c r="P90" s="18"/>
    </row>
    <row r="91" spans="1:16" s="56" customFormat="1" ht="37.5" customHeight="1" x14ac:dyDescent="0.2">
      <c r="A91" s="825"/>
      <c r="B91" s="57" t="s">
        <v>1994</v>
      </c>
      <c r="C91" s="828"/>
      <c r="D91" s="87">
        <v>62.15</v>
      </c>
      <c r="E91" s="129">
        <v>6701</v>
      </c>
      <c r="F91" s="824"/>
      <c r="G91" s="103" t="s">
        <v>2138</v>
      </c>
      <c r="H91" s="17" t="s">
        <v>769</v>
      </c>
      <c r="I91" s="16"/>
      <c r="J91" s="17" t="s">
        <v>769</v>
      </c>
      <c r="K91" s="16"/>
      <c r="L91" s="16"/>
      <c r="M91" s="17" t="s">
        <v>769</v>
      </c>
      <c r="N91" s="17"/>
      <c r="O91" s="16"/>
      <c r="P91" s="18"/>
    </row>
    <row r="92" spans="1:16" s="56" customFormat="1" ht="37.5" customHeight="1" x14ac:dyDescent="0.2">
      <c r="A92" s="51" t="s">
        <v>1382</v>
      </c>
      <c r="B92" s="57" t="s">
        <v>67</v>
      </c>
      <c r="C92" s="57" t="s">
        <v>3067</v>
      </c>
      <c r="D92" s="87">
        <v>203.4</v>
      </c>
      <c r="E92" s="129">
        <v>6636</v>
      </c>
      <c r="F92" s="131">
        <v>41334</v>
      </c>
      <c r="G92" s="103" t="s">
        <v>2139</v>
      </c>
      <c r="H92" s="17" t="s">
        <v>769</v>
      </c>
      <c r="I92" s="16"/>
      <c r="J92" s="17" t="s">
        <v>769</v>
      </c>
      <c r="K92" s="16"/>
      <c r="L92" s="16"/>
      <c r="M92" s="17" t="s">
        <v>769</v>
      </c>
      <c r="N92" s="17"/>
      <c r="O92" s="16"/>
      <c r="P92" s="18"/>
    </row>
    <row r="93" spans="1:16" s="56" customFormat="1" ht="37.5" customHeight="1" x14ac:dyDescent="0.2">
      <c r="A93" s="825" t="s">
        <v>1383</v>
      </c>
      <c r="B93" s="57" t="s">
        <v>750</v>
      </c>
      <c r="C93" s="828" t="s">
        <v>3068</v>
      </c>
      <c r="D93" s="87">
        <v>526</v>
      </c>
      <c r="E93" s="129">
        <v>6702</v>
      </c>
      <c r="F93" s="824">
        <v>41354</v>
      </c>
      <c r="G93" s="103" t="s">
        <v>2140</v>
      </c>
      <c r="H93" s="17" t="s">
        <v>769</v>
      </c>
      <c r="I93" s="16"/>
      <c r="J93" s="17" t="s">
        <v>769</v>
      </c>
      <c r="K93" s="16"/>
      <c r="L93" s="16"/>
      <c r="M93" s="17" t="s">
        <v>769</v>
      </c>
      <c r="N93" s="17"/>
      <c r="O93" s="16"/>
      <c r="P93" s="18"/>
    </row>
    <row r="94" spans="1:16" s="56" customFormat="1" ht="37.5" customHeight="1" x14ac:dyDescent="0.2">
      <c r="A94" s="825"/>
      <c r="B94" s="57" t="s">
        <v>1616</v>
      </c>
      <c r="C94" s="828"/>
      <c r="D94" s="87">
        <f>1400+1150</f>
        <v>2550</v>
      </c>
      <c r="E94" s="129">
        <v>6703</v>
      </c>
      <c r="F94" s="824"/>
      <c r="G94" s="103" t="s">
        <v>2141</v>
      </c>
      <c r="H94" s="17" t="s">
        <v>769</v>
      </c>
      <c r="I94" s="16"/>
      <c r="J94" s="17" t="s">
        <v>769</v>
      </c>
      <c r="K94" s="16"/>
      <c r="L94" s="16"/>
      <c r="M94" s="17" t="s">
        <v>769</v>
      </c>
      <c r="N94" s="17"/>
      <c r="O94" s="16"/>
      <c r="P94" s="18"/>
    </row>
    <row r="95" spans="1:16" s="56" customFormat="1" ht="37.5" customHeight="1" x14ac:dyDescent="0.2">
      <c r="A95" s="825"/>
      <c r="B95" s="57" t="s">
        <v>302</v>
      </c>
      <c r="C95" s="828"/>
      <c r="D95" s="87">
        <v>2222.87</v>
      </c>
      <c r="E95" s="129">
        <v>6704</v>
      </c>
      <c r="F95" s="824"/>
      <c r="G95" s="103" t="s">
        <v>2142</v>
      </c>
      <c r="H95" s="17" t="s">
        <v>769</v>
      </c>
      <c r="I95" s="16"/>
      <c r="J95" s="17" t="s">
        <v>769</v>
      </c>
      <c r="K95" s="16"/>
      <c r="L95" s="16"/>
      <c r="M95" s="17" t="s">
        <v>769</v>
      </c>
      <c r="N95" s="17"/>
      <c r="O95" s="16"/>
      <c r="P95" s="18"/>
    </row>
    <row r="96" spans="1:16" s="56" customFormat="1" ht="45.75" customHeight="1" x14ac:dyDescent="0.2">
      <c r="A96" s="825" t="s">
        <v>1384</v>
      </c>
      <c r="B96" s="57" t="s">
        <v>1711</v>
      </c>
      <c r="C96" s="828" t="s">
        <v>3069</v>
      </c>
      <c r="D96" s="87">
        <v>2279.33</v>
      </c>
      <c r="E96" s="129">
        <v>6739</v>
      </c>
      <c r="F96" s="131">
        <v>41394</v>
      </c>
      <c r="G96" s="103" t="s">
        <v>2143</v>
      </c>
      <c r="H96" s="17" t="s">
        <v>769</v>
      </c>
      <c r="I96" s="16"/>
      <c r="J96" s="17" t="s">
        <v>769</v>
      </c>
      <c r="K96" s="16"/>
      <c r="L96" s="16"/>
      <c r="M96" s="17" t="s">
        <v>769</v>
      </c>
      <c r="N96" s="17"/>
      <c r="O96" s="16"/>
      <c r="P96" s="18"/>
    </row>
    <row r="97" spans="1:16" s="56" customFormat="1" ht="66" customHeight="1" x14ac:dyDescent="0.2">
      <c r="A97" s="825"/>
      <c r="B97" s="57" t="s">
        <v>1995</v>
      </c>
      <c r="C97" s="828"/>
      <c r="D97" s="87">
        <v>6605.3</v>
      </c>
      <c r="E97" s="129" t="s">
        <v>2144</v>
      </c>
      <c r="F97" s="131">
        <v>41411</v>
      </c>
      <c r="G97" s="103" t="s">
        <v>2145</v>
      </c>
      <c r="H97" s="17" t="s">
        <v>769</v>
      </c>
      <c r="I97" s="16"/>
      <c r="J97" s="17" t="s">
        <v>769</v>
      </c>
      <c r="K97" s="16"/>
      <c r="L97" s="16"/>
      <c r="M97" s="17" t="s">
        <v>769</v>
      </c>
      <c r="N97" s="17"/>
      <c r="O97" s="16"/>
      <c r="P97" s="18"/>
    </row>
    <row r="98" spans="1:16" s="56" customFormat="1" ht="66" customHeight="1" x14ac:dyDescent="0.2">
      <c r="A98" s="825"/>
      <c r="B98" s="57" t="s">
        <v>145</v>
      </c>
      <c r="C98" s="828"/>
      <c r="D98" s="87">
        <v>5036.8500000000004</v>
      </c>
      <c r="E98" s="129" t="s">
        <v>2146</v>
      </c>
      <c r="F98" s="131">
        <v>41411</v>
      </c>
      <c r="G98" s="103" t="s">
        <v>2147</v>
      </c>
      <c r="H98" s="17" t="s">
        <v>769</v>
      </c>
      <c r="I98" s="16"/>
      <c r="J98" s="17" t="s">
        <v>769</v>
      </c>
      <c r="K98" s="16"/>
      <c r="L98" s="16"/>
      <c r="M98" s="17" t="s">
        <v>769</v>
      </c>
      <c r="N98" s="17"/>
      <c r="O98" s="16"/>
      <c r="P98" s="18"/>
    </row>
    <row r="99" spans="1:16" s="56" customFormat="1" ht="45.75" customHeight="1" x14ac:dyDescent="0.2">
      <c r="A99" s="825"/>
      <c r="B99" s="57" t="s">
        <v>5</v>
      </c>
      <c r="C99" s="828"/>
      <c r="D99" s="87">
        <v>956.26</v>
      </c>
      <c r="E99" s="129">
        <v>6740</v>
      </c>
      <c r="F99" s="131">
        <v>41394</v>
      </c>
      <c r="G99" s="103" t="s">
        <v>2148</v>
      </c>
      <c r="H99" s="17" t="s">
        <v>769</v>
      </c>
      <c r="I99" s="16"/>
      <c r="J99" s="17" t="s">
        <v>769</v>
      </c>
      <c r="K99" s="16"/>
      <c r="L99" s="16"/>
      <c r="M99" s="17" t="s">
        <v>769</v>
      </c>
      <c r="N99" s="17"/>
      <c r="O99" s="16"/>
      <c r="P99" s="18"/>
    </row>
    <row r="100" spans="1:16" s="56" customFormat="1" ht="52.5" customHeight="1" x14ac:dyDescent="0.2">
      <c r="A100" s="51" t="s">
        <v>1385</v>
      </c>
      <c r="B100" s="57" t="s">
        <v>1996</v>
      </c>
      <c r="C100" s="57" t="s">
        <v>3070</v>
      </c>
      <c r="D100" s="87">
        <v>307.31</v>
      </c>
      <c r="E100" s="129">
        <v>6680</v>
      </c>
      <c r="F100" s="131">
        <v>41347</v>
      </c>
      <c r="G100" s="103" t="s">
        <v>2149</v>
      </c>
      <c r="H100" s="17" t="s">
        <v>769</v>
      </c>
      <c r="I100" s="16"/>
      <c r="J100" s="17" t="s">
        <v>769</v>
      </c>
      <c r="K100" s="16"/>
      <c r="L100" s="16"/>
      <c r="M100" s="17" t="s">
        <v>769</v>
      </c>
      <c r="N100" s="17"/>
      <c r="O100" s="16"/>
      <c r="P100" s="18"/>
    </row>
    <row r="101" spans="1:16" s="56" customFormat="1" ht="52.5" customHeight="1" x14ac:dyDescent="0.2">
      <c r="A101" s="825" t="s">
        <v>1386</v>
      </c>
      <c r="B101" s="57" t="s">
        <v>1676</v>
      </c>
      <c r="C101" s="828" t="s">
        <v>3071</v>
      </c>
      <c r="D101" s="87">
        <v>506.4</v>
      </c>
      <c r="E101" s="129">
        <v>6692</v>
      </c>
      <c r="F101" s="824">
        <v>41354</v>
      </c>
      <c r="G101" s="103" t="s">
        <v>2150</v>
      </c>
      <c r="H101" s="17" t="s">
        <v>769</v>
      </c>
      <c r="I101" s="16"/>
      <c r="J101" s="17" t="s">
        <v>769</v>
      </c>
      <c r="K101" s="16"/>
      <c r="L101" s="16"/>
      <c r="M101" s="17" t="s">
        <v>769</v>
      </c>
      <c r="N101" s="17"/>
      <c r="O101" s="16"/>
      <c r="P101" s="18"/>
    </row>
    <row r="102" spans="1:16" s="56" customFormat="1" ht="52.5" customHeight="1" x14ac:dyDescent="0.2">
      <c r="A102" s="825"/>
      <c r="B102" s="57" t="s">
        <v>1997</v>
      </c>
      <c r="C102" s="828"/>
      <c r="D102" s="87">
        <v>379.6</v>
      </c>
      <c r="E102" s="129">
        <v>6693</v>
      </c>
      <c r="F102" s="824"/>
      <c r="G102" s="103" t="s">
        <v>2151</v>
      </c>
      <c r="H102" s="17" t="s">
        <v>769</v>
      </c>
      <c r="I102" s="16"/>
      <c r="J102" s="17" t="s">
        <v>769</v>
      </c>
      <c r="K102" s="16"/>
      <c r="L102" s="16"/>
      <c r="M102" s="17" t="s">
        <v>769</v>
      </c>
      <c r="N102" s="17"/>
      <c r="O102" s="16"/>
      <c r="P102" s="18"/>
    </row>
    <row r="103" spans="1:16" s="56" customFormat="1" ht="52.5" customHeight="1" x14ac:dyDescent="0.2">
      <c r="A103" s="825"/>
      <c r="B103" s="57" t="s">
        <v>1677</v>
      </c>
      <c r="C103" s="828"/>
      <c r="D103" s="87">
        <v>379.6</v>
      </c>
      <c r="E103" s="129">
        <v>6694</v>
      </c>
      <c r="F103" s="824"/>
      <c r="G103" s="103" t="s">
        <v>2152</v>
      </c>
      <c r="H103" s="17" t="s">
        <v>769</v>
      </c>
      <c r="I103" s="16"/>
      <c r="J103" s="17" t="s">
        <v>769</v>
      </c>
      <c r="K103" s="16"/>
      <c r="L103" s="16"/>
      <c r="M103" s="17" t="s">
        <v>769</v>
      </c>
      <c r="N103" s="17"/>
      <c r="O103" s="16"/>
      <c r="P103" s="18"/>
    </row>
    <row r="104" spans="1:16" s="56" customFormat="1" ht="52.5" customHeight="1" x14ac:dyDescent="0.2">
      <c r="A104" s="825"/>
      <c r="B104" s="57" t="s">
        <v>732</v>
      </c>
      <c r="C104" s="828"/>
      <c r="D104" s="87">
        <v>260</v>
      </c>
      <c r="E104" s="129">
        <v>6695</v>
      </c>
      <c r="F104" s="824"/>
      <c r="G104" s="103" t="s">
        <v>2153</v>
      </c>
      <c r="H104" s="17" t="s">
        <v>769</v>
      </c>
      <c r="I104" s="16"/>
      <c r="J104" s="17" t="s">
        <v>769</v>
      </c>
      <c r="K104" s="16"/>
      <c r="L104" s="16"/>
      <c r="M104" s="17" t="s">
        <v>769</v>
      </c>
      <c r="N104" s="17"/>
      <c r="O104" s="16"/>
      <c r="P104" s="18"/>
    </row>
    <row r="105" spans="1:16" s="56" customFormat="1" ht="52.5" customHeight="1" x14ac:dyDescent="0.2">
      <c r="A105" s="825"/>
      <c r="B105" s="57" t="s">
        <v>1678</v>
      </c>
      <c r="C105" s="828"/>
      <c r="D105" s="87">
        <v>47.5</v>
      </c>
      <c r="E105" s="129">
        <v>6696</v>
      </c>
      <c r="F105" s="824"/>
      <c r="G105" s="103" t="s">
        <v>2154</v>
      </c>
      <c r="H105" s="17" t="s">
        <v>769</v>
      </c>
      <c r="I105" s="16"/>
      <c r="J105" s="17" t="s">
        <v>769</v>
      </c>
      <c r="K105" s="16"/>
      <c r="L105" s="16"/>
      <c r="M105" s="17" t="s">
        <v>769</v>
      </c>
      <c r="N105" s="17"/>
      <c r="O105" s="16"/>
      <c r="P105" s="18"/>
    </row>
    <row r="106" spans="1:16" s="56" customFormat="1" ht="52.5" customHeight="1" x14ac:dyDescent="0.2">
      <c r="A106" s="825"/>
      <c r="B106" s="57" t="s">
        <v>1998</v>
      </c>
      <c r="C106" s="828"/>
      <c r="D106" s="87">
        <v>158.19999999999999</v>
      </c>
      <c r="E106" s="129">
        <v>6706</v>
      </c>
      <c r="F106" s="824"/>
      <c r="G106" s="103" t="s">
        <v>2155</v>
      </c>
      <c r="H106" s="17" t="s">
        <v>769</v>
      </c>
      <c r="I106" s="16"/>
      <c r="J106" s="17" t="s">
        <v>769</v>
      </c>
      <c r="K106" s="16"/>
      <c r="L106" s="16"/>
      <c r="M106" s="17" t="s">
        <v>769</v>
      </c>
      <c r="N106" s="17"/>
      <c r="O106" s="16"/>
      <c r="P106" s="18"/>
    </row>
    <row r="107" spans="1:16" s="56" customFormat="1" ht="52.5" customHeight="1" x14ac:dyDescent="0.2">
      <c r="A107" s="825"/>
      <c r="B107" s="57" t="s">
        <v>1999</v>
      </c>
      <c r="C107" s="828"/>
      <c r="D107" s="87">
        <v>226</v>
      </c>
      <c r="E107" s="129">
        <v>6707</v>
      </c>
      <c r="F107" s="824"/>
      <c r="G107" s="103" t="s">
        <v>2156</v>
      </c>
      <c r="H107" s="17" t="s">
        <v>769</v>
      </c>
      <c r="I107" s="16"/>
      <c r="J107" s="17" t="s">
        <v>769</v>
      </c>
      <c r="K107" s="16"/>
      <c r="L107" s="16"/>
      <c r="M107" s="17" t="s">
        <v>769</v>
      </c>
      <c r="N107" s="17"/>
      <c r="O107" s="16"/>
      <c r="P107" s="18"/>
    </row>
    <row r="108" spans="1:16" s="56" customFormat="1" ht="52.5" customHeight="1" x14ac:dyDescent="0.2">
      <c r="A108" s="825"/>
      <c r="B108" s="57" t="s">
        <v>2000</v>
      </c>
      <c r="C108" s="828"/>
      <c r="D108" s="87">
        <v>120</v>
      </c>
      <c r="E108" s="129">
        <v>6699</v>
      </c>
      <c r="F108" s="824"/>
      <c r="G108" s="103" t="s">
        <v>2157</v>
      </c>
      <c r="H108" s="17" t="s">
        <v>769</v>
      </c>
      <c r="I108" s="16"/>
      <c r="J108" s="17" t="s">
        <v>769</v>
      </c>
      <c r="K108" s="16"/>
      <c r="L108" s="16"/>
      <c r="M108" s="17" t="s">
        <v>769</v>
      </c>
      <c r="N108" s="17"/>
      <c r="O108" s="16"/>
      <c r="P108" s="18"/>
    </row>
    <row r="109" spans="1:16" s="56" customFormat="1" ht="50.25" customHeight="1" x14ac:dyDescent="0.2">
      <c r="A109" s="51" t="s">
        <v>1387</v>
      </c>
      <c r="B109" s="57" t="s">
        <v>2001</v>
      </c>
      <c r="C109" s="57" t="s">
        <v>3072</v>
      </c>
      <c r="D109" s="87">
        <v>720</v>
      </c>
      <c r="E109" s="129">
        <v>6677</v>
      </c>
      <c r="F109" s="131">
        <v>41345</v>
      </c>
      <c r="G109" s="103" t="s">
        <v>2158</v>
      </c>
      <c r="H109" s="17" t="s">
        <v>769</v>
      </c>
      <c r="I109" s="16"/>
      <c r="J109" s="17" t="s">
        <v>769</v>
      </c>
      <c r="K109" s="16"/>
      <c r="L109" s="16"/>
      <c r="M109" s="17" t="s">
        <v>769</v>
      </c>
      <c r="N109" s="17"/>
      <c r="O109" s="16"/>
      <c r="P109" s="18"/>
    </row>
    <row r="110" spans="1:16" s="56" customFormat="1" ht="50.25" customHeight="1" x14ac:dyDescent="0.2">
      <c r="A110" s="825" t="s">
        <v>1388</v>
      </c>
      <c r="B110" s="57" t="s">
        <v>67</v>
      </c>
      <c r="C110" s="828" t="s">
        <v>3073</v>
      </c>
      <c r="D110" s="87">
        <v>740.38</v>
      </c>
      <c r="E110" s="129">
        <v>6678</v>
      </c>
      <c r="F110" s="824">
        <v>41345</v>
      </c>
      <c r="G110" s="103" t="s">
        <v>2159</v>
      </c>
      <c r="H110" s="17" t="s">
        <v>769</v>
      </c>
      <c r="I110" s="16"/>
      <c r="J110" s="17" t="s">
        <v>769</v>
      </c>
      <c r="K110" s="16"/>
      <c r="L110" s="16"/>
      <c r="M110" s="17" t="s">
        <v>769</v>
      </c>
      <c r="N110" s="17"/>
      <c r="O110" s="16"/>
      <c r="P110" s="18"/>
    </row>
    <row r="111" spans="1:16" s="56" customFormat="1" ht="50.25" customHeight="1" x14ac:dyDescent="0.2">
      <c r="A111" s="825"/>
      <c r="B111" s="57" t="s">
        <v>746</v>
      </c>
      <c r="C111" s="828"/>
      <c r="D111" s="87">
        <v>678.69</v>
      </c>
      <c r="E111" s="129">
        <v>6679</v>
      </c>
      <c r="F111" s="824"/>
      <c r="G111" s="103" t="s">
        <v>2159</v>
      </c>
      <c r="H111" s="17" t="s">
        <v>769</v>
      </c>
      <c r="I111" s="16"/>
      <c r="J111" s="17" t="s">
        <v>769</v>
      </c>
      <c r="K111" s="16"/>
      <c r="L111" s="16"/>
      <c r="M111" s="17" t="s">
        <v>769</v>
      </c>
      <c r="N111" s="17"/>
      <c r="O111" s="16"/>
      <c r="P111" s="18"/>
    </row>
    <row r="112" spans="1:16" s="56" customFormat="1" ht="50.25" customHeight="1" x14ac:dyDescent="0.2">
      <c r="A112" s="51" t="s">
        <v>1389</v>
      </c>
      <c r="B112" s="57" t="s">
        <v>2002</v>
      </c>
      <c r="C112" s="57" t="s">
        <v>3074</v>
      </c>
      <c r="D112" s="87">
        <v>3190.7</v>
      </c>
      <c r="E112" s="129">
        <v>6708</v>
      </c>
      <c r="F112" s="131">
        <v>41354</v>
      </c>
      <c r="G112" s="103" t="s">
        <v>2160</v>
      </c>
      <c r="H112" s="17" t="s">
        <v>769</v>
      </c>
      <c r="I112" s="16"/>
      <c r="J112" s="17" t="s">
        <v>769</v>
      </c>
      <c r="K112" s="16"/>
      <c r="L112" s="16"/>
      <c r="M112" s="17" t="s">
        <v>769</v>
      </c>
      <c r="N112" s="17"/>
      <c r="O112" s="16"/>
      <c r="P112" s="18"/>
    </row>
    <row r="113" spans="1:16" s="56" customFormat="1" ht="50.25" customHeight="1" x14ac:dyDescent="0.2">
      <c r="A113" s="825" t="s">
        <v>1390</v>
      </c>
      <c r="B113" s="57" t="s">
        <v>164</v>
      </c>
      <c r="C113" s="828" t="s">
        <v>2502</v>
      </c>
      <c r="D113" s="87">
        <v>3596.32</v>
      </c>
      <c r="E113" s="129">
        <v>6736</v>
      </c>
      <c r="F113" s="131">
        <v>41394</v>
      </c>
      <c r="G113" s="103" t="s">
        <v>2161</v>
      </c>
      <c r="H113" s="17" t="s">
        <v>769</v>
      </c>
      <c r="I113" s="16"/>
      <c r="J113" s="17" t="s">
        <v>769</v>
      </c>
      <c r="K113" s="16"/>
      <c r="L113" s="16"/>
      <c r="M113" s="17" t="s">
        <v>769</v>
      </c>
      <c r="N113" s="17"/>
      <c r="O113" s="16"/>
      <c r="P113" s="18"/>
    </row>
    <row r="114" spans="1:16" s="56" customFormat="1" ht="50.25" customHeight="1" x14ac:dyDescent="0.2">
      <c r="A114" s="825"/>
      <c r="B114" s="57" t="s">
        <v>739</v>
      </c>
      <c r="C114" s="828"/>
      <c r="D114" s="87">
        <v>1073.08</v>
      </c>
      <c r="E114" s="129">
        <v>6737</v>
      </c>
      <c r="F114" s="131">
        <v>41394</v>
      </c>
      <c r="G114" s="103" t="s">
        <v>2162</v>
      </c>
      <c r="H114" s="17" t="s">
        <v>769</v>
      </c>
      <c r="I114" s="16"/>
      <c r="J114" s="17" t="s">
        <v>769</v>
      </c>
      <c r="K114" s="16"/>
      <c r="L114" s="16"/>
      <c r="M114" s="17" t="s">
        <v>769</v>
      </c>
      <c r="N114" s="17"/>
      <c r="O114" s="16"/>
      <c r="P114" s="18"/>
    </row>
    <row r="115" spans="1:16" s="56" customFormat="1" ht="50.25" customHeight="1" x14ac:dyDescent="0.2">
      <c r="A115" s="825"/>
      <c r="B115" s="57" t="s">
        <v>2003</v>
      </c>
      <c r="C115" s="828"/>
      <c r="D115" s="87">
        <v>938.2</v>
      </c>
      <c r="E115" s="129">
        <v>6738</v>
      </c>
      <c r="F115" s="131">
        <v>41394</v>
      </c>
      <c r="G115" s="103" t="s">
        <v>2163</v>
      </c>
      <c r="H115" s="17" t="s">
        <v>769</v>
      </c>
      <c r="I115" s="16"/>
      <c r="J115" s="17" t="s">
        <v>769</v>
      </c>
      <c r="K115" s="16"/>
      <c r="L115" s="16"/>
      <c r="M115" s="17" t="s">
        <v>769</v>
      </c>
      <c r="N115" s="17"/>
      <c r="O115" s="16"/>
      <c r="P115" s="18"/>
    </row>
    <row r="116" spans="1:16" s="56" customFormat="1" ht="50.25" customHeight="1" x14ac:dyDescent="0.2">
      <c r="A116" s="825" t="s">
        <v>1391</v>
      </c>
      <c r="B116" s="57" t="s">
        <v>172</v>
      </c>
      <c r="C116" s="828" t="s">
        <v>3075</v>
      </c>
      <c r="D116" s="87">
        <v>19018.25</v>
      </c>
      <c r="E116" s="129" t="s">
        <v>2164</v>
      </c>
      <c r="F116" s="131">
        <v>41422</v>
      </c>
      <c r="G116" s="103" t="s">
        <v>2165</v>
      </c>
      <c r="H116" s="17" t="s">
        <v>769</v>
      </c>
      <c r="I116" s="17"/>
      <c r="J116" s="17" t="s">
        <v>769</v>
      </c>
      <c r="K116" s="16"/>
      <c r="L116" s="16"/>
      <c r="M116" s="17" t="s">
        <v>769</v>
      </c>
      <c r="N116" s="17"/>
      <c r="O116" s="16"/>
      <c r="P116" s="18"/>
    </row>
    <row r="117" spans="1:16" s="56" customFormat="1" ht="50.25" customHeight="1" x14ac:dyDescent="0.2">
      <c r="A117" s="825"/>
      <c r="B117" s="57" t="s">
        <v>174</v>
      </c>
      <c r="C117" s="828"/>
      <c r="D117" s="87">
        <v>823</v>
      </c>
      <c r="E117" s="129">
        <v>6763</v>
      </c>
      <c r="F117" s="131">
        <v>41415</v>
      </c>
      <c r="G117" s="103" t="s">
        <v>2166</v>
      </c>
      <c r="H117" s="17" t="s">
        <v>769</v>
      </c>
      <c r="I117" s="16"/>
      <c r="J117" s="17" t="s">
        <v>769</v>
      </c>
      <c r="K117" s="16"/>
      <c r="L117" s="16"/>
      <c r="M117" s="17" t="s">
        <v>769</v>
      </c>
      <c r="N117" s="17"/>
      <c r="O117" s="16"/>
      <c r="P117" s="18"/>
    </row>
    <row r="118" spans="1:16" s="56" customFormat="1" ht="50.25" customHeight="1" x14ac:dyDescent="0.2">
      <c r="A118" s="825"/>
      <c r="B118" s="57" t="s">
        <v>168</v>
      </c>
      <c r="C118" s="828"/>
      <c r="D118" s="87">
        <v>17557.5</v>
      </c>
      <c r="E118" s="129" t="s">
        <v>2167</v>
      </c>
      <c r="F118" s="131">
        <v>41422</v>
      </c>
      <c r="G118" s="103" t="s">
        <v>2168</v>
      </c>
      <c r="H118" s="17" t="s">
        <v>769</v>
      </c>
      <c r="I118" s="16"/>
      <c r="J118" s="17" t="s">
        <v>769</v>
      </c>
      <c r="K118" s="16"/>
      <c r="L118" s="16"/>
      <c r="M118" s="17" t="s">
        <v>769</v>
      </c>
      <c r="N118" s="17"/>
      <c r="O118" s="16"/>
      <c r="P118" s="18"/>
    </row>
    <row r="119" spans="1:16" s="56" customFormat="1" ht="50.25" customHeight="1" x14ac:dyDescent="0.2">
      <c r="A119" s="51" t="s">
        <v>1392</v>
      </c>
      <c r="B119" s="57" t="s">
        <v>2004</v>
      </c>
      <c r="C119" s="57" t="s">
        <v>3076</v>
      </c>
      <c r="D119" s="87">
        <v>12000</v>
      </c>
      <c r="E119" s="129">
        <v>6719</v>
      </c>
      <c r="F119" s="131">
        <v>41374</v>
      </c>
      <c r="G119" s="103" t="s">
        <v>2169</v>
      </c>
      <c r="H119" s="17" t="s">
        <v>769</v>
      </c>
      <c r="I119" s="16"/>
      <c r="J119" s="17" t="s">
        <v>769</v>
      </c>
      <c r="K119" s="16"/>
      <c r="L119" s="16"/>
      <c r="M119" s="17" t="s">
        <v>769</v>
      </c>
      <c r="N119" s="17"/>
      <c r="O119" s="16"/>
      <c r="P119" s="18"/>
    </row>
    <row r="120" spans="1:16" s="56" customFormat="1" ht="50.25" customHeight="1" x14ac:dyDescent="0.2">
      <c r="A120" s="51" t="s">
        <v>1393</v>
      </c>
      <c r="B120" s="57" t="s">
        <v>2005</v>
      </c>
      <c r="C120" s="57" t="s">
        <v>3077</v>
      </c>
      <c r="D120" s="87">
        <v>636.75</v>
      </c>
      <c r="E120" s="129">
        <v>6714</v>
      </c>
      <c r="F120" s="131">
        <v>41367</v>
      </c>
      <c r="G120" s="103" t="s">
        <v>2170</v>
      </c>
      <c r="H120" s="17" t="s">
        <v>769</v>
      </c>
      <c r="I120" s="16"/>
      <c r="J120" s="17" t="s">
        <v>769</v>
      </c>
      <c r="K120" s="16"/>
      <c r="L120" s="16"/>
      <c r="M120" s="17" t="s">
        <v>769</v>
      </c>
      <c r="N120" s="17"/>
      <c r="O120" s="16"/>
      <c r="P120" s="18"/>
    </row>
    <row r="121" spans="1:16" s="56" customFormat="1" ht="33.75" customHeight="1" x14ac:dyDescent="0.2">
      <c r="A121" s="51" t="s">
        <v>1394</v>
      </c>
      <c r="B121" s="57" t="s">
        <v>2006</v>
      </c>
      <c r="C121" s="57" t="s">
        <v>2498</v>
      </c>
      <c r="D121" s="87">
        <v>395.5</v>
      </c>
      <c r="E121" s="129">
        <v>6684</v>
      </c>
      <c r="F121" s="131">
        <v>41348</v>
      </c>
      <c r="G121" s="103" t="s">
        <v>2171</v>
      </c>
      <c r="H121" s="17" t="s">
        <v>769</v>
      </c>
      <c r="I121" s="16"/>
      <c r="J121" s="17" t="s">
        <v>769</v>
      </c>
      <c r="K121" s="16"/>
      <c r="L121" s="16"/>
      <c r="M121" s="17" t="s">
        <v>769</v>
      </c>
      <c r="N121" s="17"/>
      <c r="O121" s="16"/>
      <c r="P121" s="18"/>
    </row>
    <row r="122" spans="1:16" s="56" customFormat="1" ht="33.75" customHeight="1" x14ac:dyDescent="0.2">
      <c r="A122" s="825" t="s">
        <v>1395</v>
      </c>
      <c r="B122" s="57" t="s">
        <v>442</v>
      </c>
      <c r="C122" s="828" t="s">
        <v>2535</v>
      </c>
      <c r="D122" s="87">
        <v>120</v>
      </c>
      <c r="E122" s="129">
        <v>6689</v>
      </c>
      <c r="F122" s="824">
        <v>41351</v>
      </c>
      <c r="G122" s="103" t="s">
        <v>2172</v>
      </c>
      <c r="H122" s="17" t="s">
        <v>769</v>
      </c>
      <c r="I122" s="16"/>
      <c r="J122" s="17" t="s">
        <v>769</v>
      </c>
      <c r="K122" s="16"/>
      <c r="L122" s="16"/>
      <c r="M122" s="17" t="s">
        <v>769</v>
      </c>
      <c r="N122" s="17"/>
      <c r="O122" s="16"/>
      <c r="P122" s="18"/>
    </row>
    <row r="123" spans="1:16" s="56" customFormat="1" ht="33.75" customHeight="1" x14ac:dyDescent="0.2">
      <c r="A123" s="825"/>
      <c r="B123" s="57" t="s">
        <v>746</v>
      </c>
      <c r="C123" s="828"/>
      <c r="D123" s="87">
        <v>169.5</v>
      </c>
      <c r="E123" s="129">
        <v>6690</v>
      </c>
      <c r="F123" s="824"/>
      <c r="G123" s="103" t="s">
        <v>2172</v>
      </c>
      <c r="H123" s="17" t="s">
        <v>769</v>
      </c>
      <c r="I123" s="16"/>
      <c r="J123" s="17" t="s">
        <v>769</v>
      </c>
      <c r="K123" s="16"/>
      <c r="L123" s="16"/>
      <c r="M123" s="17" t="s">
        <v>769</v>
      </c>
      <c r="N123" s="17"/>
      <c r="O123" s="16"/>
      <c r="P123" s="18"/>
    </row>
    <row r="124" spans="1:16" s="56" customFormat="1" ht="33.75" customHeight="1" x14ac:dyDescent="0.2">
      <c r="A124" s="825" t="s">
        <v>1396</v>
      </c>
      <c r="B124" s="57" t="s">
        <v>1983</v>
      </c>
      <c r="C124" s="828" t="s">
        <v>3078</v>
      </c>
      <c r="D124" s="87">
        <v>30792.5</v>
      </c>
      <c r="E124" s="129">
        <v>6732</v>
      </c>
      <c r="F124" s="131">
        <v>41390</v>
      </c>
      <c r="G124" s="103" t="s">
        <v>2173</v>
      </c>
      <c r="H124" s="17" t="s">
        <v>769</v>
      </c>
      <c r="I124" s="16"/>
      <c r="J124" s="17" t="s">
        <v>769</v>
      </c>
      <c r="K124" s="16"/>
      <c r="L124" s="16"/>
      <c r="M124" s="17" t="s">
        <v>769</v>
      </c>
      <c r="N124" s="17"/>
      <c r="O124" s="16"/>
      <c r="P124" s="18"/>
    </row>
    <row r="125" spans="1:16" s="56" customFormat="1" ht="33.75" customHeight="1" x14ac:dyDescent="0.2">
      <c r="A125" s="825"/>
      <c r="B125" s="57" t="s">
        <v>736</v>
      </c>
      <c r="C125" s="828"/>
      <c r="D125" s="87">
        <v>5852</v>
      </c>
      <c r="E125" s="129">
        <v>6731</v>
      </c>
      <c r="F125" s="131">
        <v>41390</v>
      </c>
      <c r="G125" s="103" t="s">
        <v>2174</v>
      </c>
      <c r="H125" s="17" t="s">
        <v>769</v>
      </c>
      <c r="I125" s="16"/>
      <c r="J125" s="17" t="s">
        <v>769</v>
      </c>
      <c r="K125" s="16"/>
      <c r="L125" s="16"/>
      <c r="M125" s="17" t="s">
        <v>769</v>
      </c>
      <c r="N125" s="17"/>
      <c r="O125" s="16"/>
      <c r="P125" s="18"/>
    </row>
    <row r="126" spans="1:16" s="56" customFormat="1" ht="33.75" customHeight="1" x14ac:dyDescent="0.2">
      <c r="A126" s="51" t="s">
        <v>1397</v>
      </c>
      <c r="B126" s="57" t="s">
        <v>737</v>
      </c>
      <c r="C126" s="57" t="s">
        <v>2952</v>
      </c>
      <c r="D126" s="87">
        <v>132.62</v>
      </c>
      <c r="E126" s="129">
        <v>6691</v>
      </c>
      <c r="F126" s="131">
        <v>41353</v>
      </c>
      <c r="G126" s="103" t="s">
        <v>2175</v>
      </c>
      <c r="H126" s="17" t="s">
        <v>769</v>
      </c>
      <c r="I126" s="16"/>
      <c r="J126" s="17" t="s">
        <v>769</v>
      </c>
      <c r="K126" s="16"/>
      <c r="L126" s="16"/>
      <c r="M126" s="17" t="s">
        <v>769</v>
      </c>
      <c r="N126" s="17"/>
      <c r="O126" s="16"/>
      <c r="P126" s="18"/>
    </row>
    <row r="127" spans="1:16" s="56" customFormat="1" ht="33.75" customHeight="1" x14ac:dyDescent="0.2">
      <c r="A127" s="51" t="s">
        <v>1398</v>
      </c>
      <c r="B127" s="57" t="s">
        <v>747</v>
      </c>
      <c r="C127" s="57" t="s">
        <v>3079</v>
      </c>
      <c r="D127" s="87">
        <v>365.25</v>
      </c>
      <c r="E127" s="129">
        <v>6711</v>
      </c>
      <c r="F127" s="131">
        <v>41366</v>
      </c>
      <c r="G127" s="103" t="s">
        <v>2176</v>
      </c>
      <c r="H127" s="17" t="s">
        <v>769</v>
      </c>
      <c r="I127" s="16"/>
      <c r="J127" s="17" t="s">
        <v>769</v>
      </c>
      <c r="K127" s="16"/>
      <c r="L127" s="16"/>
      <c r="M127" s="17" t="s">
        <v>769</v>
      </c>
      <c r="N127" s="17"/>
      <c r="O127" s="16"/>
      <c r="P127" s="18"/>
    </row>
    <row r="128" spans="1:16" s="56" customFormat="1" ht="33.75" customHeight="1" x14ac:dyDescent="0.2">
      <c r="A128" s="51" t="s">
        <v>1399</v>
      </c>
      <c r="B128" s="57" t="s">
        <v>2007</v>
      </c>
      <c r="C128" s="57" t="s">
        <v>3080</v>
      </c>
      <c r="D128" s="87">
        <v>2300</v>
      </c>
      <c r="E128" s="129">
        <v>6721</v>
      </c>
      <c r="F128" s="131">
        <v>41380</v>
      </c>
      <c r="G128" s="103" t="s">
        <v>2177</v>
      </c>
      <c r="H128" s="17" t="s">
        <v>769</v>
      </c>
      <c r="I128" s="16"/>
      <c r="J128" s="17" t="s">
        <v>769</v>
      </c>
      <c r="K128" s="16"/>
      <c r="L128" s="16"/>
      <c r="M128" s="17" t="s">
        <v>769</v>
      </c>
      <c r="N128" s="17"/>
      <c r="O128" s="16"/>
      <c r="P128" s="18"/>
    </row>
    <row r="129" spans="1:16" s="56" customFormat="1" ht="33.75" customHeight="1" x14ac:dyDescent="0.2">
      <c r="A129" s="51" t="s">
        <v>1400</v>
      </c>
      <c r="B129" s="57" t="s">
        <v>19</v>
      </c>
      <c r="C129" s="57" t="s">
        <v>3081</v>
      </c>
      <c r="D129" s="87">
        <v>495.13</v>
      </c>
      <c r="E129" s="129">
        <v>6718</v>
      </c>
      <c r="F129" s="131">
        <v>41374</v>
      </c>
      <c r="G129" s="103" t="s">
        <v>2178</v>
      </c>
      <c r="H129" s="17" t="s">
        <v>769</v>
      </c>
      <c r="I129" s="16"/>
      <c r="J129" s="17" t="s">
        <v>769</v>
      </c>
      <c r="K129" s="16"/>
      <c r="L129" s="16"/>
      <c r="M129" s="17" t="s">
        <v>769</v>
      </c>
      <c r="N129" s="17"/>
      <c r="O129" s="16"/>
      <c r="P129" s="18"/>
    </row>
    <row r="130" spans="1:16" s="56" customFormat="1" ht="33.75" customHeight="1" x14ac:dyDescent="0.2">
      <c r="A130" s="51" t="s">
        <v>1401</v>
      </c>
      <c r="B130" s="57" t="s">
        <v>1980</v>
      </c>
      <c r="C130" s="57" t="s">
        <v>3082</v>
      </c>
      <c r="D130" s="87">
        <v>2640</v>
      </c>
      <c r="E130" s="129">
        <v>6724</v>
      </c>
      <c r="F130" s="131">
        <v>41381</v>
      </c>
      <c r="G130" s="103" t="s">
        <v>2179</v>
      </c>
      <c r="H130" s="17" t="s">
        <v>769</v>
      </c>
      <c r="I130" s="16"/>
      <c r="J130" s="17" t="s">
        <v>769</v>
      </c>
      <c r="K130" s="16"/>
      <c r="L130" s="16"/>
      <c r="M130" s="17" t="s">
        <v>769</v>
      </c>
      <c r="N130" s="17"/>
      <c r="O130" s="16"/>
      <c r="P130" s="18"/>
    </row>
    <row r="131" spans="1:16" s="56" customFormat="1" ht="55.5" customHeight="1" x14ac:dyDescent="0.2">
      <c r="A131" s="51" t="s">
        <v>1402</v>
      </c>
      <c r="B131" s="57" t="s">
        <v>2008</v>
      </c>
      <c r="C131" s="57" t="s">
        <v>3083</v>
      </c>
      <c r="D131" s="87">
        <v>20995.08</v>
      </c>
      <c r="E131" s="129" t="s">
        <v>2180</v>
      </c>
      <c r="F131" s="131">
        <v>41446</v>
      </c>
      <c r="G131" s="103" t="s">
        <v>2181</v>
      </c>
      <c r="H131" s="17" t="s">
        <v>769</v>
      </c>
      <c r="I131" s="16"/>
      <c r="J131" s="17" t="s">
        <v>769</v>
      </c>
      <c r="K131" s="16"/>
      <c r="L131" s="16"/>
      <c r="M131" s="17" t="s">
        <v>769</v>
      </c>
      <c r="N131" s="17"/>
      <c r="O131" s="16"/>
      <c r="P131" s="18"/>
    </row>
    <row r="132" spans="1:16" s="56" customFormat="1" ht="45.75" customHeight="1" x14ac:dyDescent="0.2">
      <c r="A132" s="825" t="s">
        <v>1403</v>
      </c>
      <c r="B132" s="57" t="s">
        <v>743</v>
      </c>
      <c r="C132" s="828" t="s">
        <v>3084</v>
      </c>
      <c r="D132" s="87">
        <v>2768.92</v>
      </c>
      <c r="E132" s="129">
        <v>6741</v>
      </c>
      <c r="F132" s="824">
        <v>41394</v>
      </c>
      <c r="G132" s="103" t="s">
        <v>2182</v>
      </c>
      <c r="H132" s="17" t="s">
        <v>769</v>
      </c>
      <c r="I132" s="16"/>
      <c r="J132" s="17" t="s">
        <v>769</v>
      </c>
      <c r="K132" s="16"/>
      <c r="L132" s="16"/>
      <c r="M132" s="17" t="s">
        <v>769</v>
      </c>
      <c r="N132" s="17"/>
      <c r="O132" s="16"/>
      <c r="P132" s="18"/>
    </row>
    <row r="133" spans="1:16" s="56" customFormat="1" ht="45.75" customHeight="1" x14ac:dyDescent="0.2">
      <c r="A133" s="825"/>
      <c r="B133" s="57" t="s">
        <v>223</v>
      </c>
      <c r="C133" s="828"/>
      <c r="D133" s="87">
        <v>6187.5</v>
      </c>
      <c r="E133" s="129" t="s">
        <v>6</v>
      </c>
      <c r="F133" s="824"/>
      <c r="G133" s="103" t="s">
        <v>2183</v>
      </c>
      <c r="H133" s="17" t="s">
        <v>769</v>
      </c>
      <c r="I133" s="16"/>
      <c r="J133" s="17" t="s">
        <v>769</v>
      </c>
      <c r="K133" s="16"/>
      <c r="L133" s="16"/>
      <c r="M133" s="17" t="s">
        <v>769</v>
      </c>
      <c r="N133" s="17"/>
      <c r="O133" s="16"/>
      <c r="P133" s="18"/>
    </row>
    <row r="134" spans="1:16" s="56" customFormat="1" ht="45.75" customHeight="1" x14ac:dyDescent="0.2">
      <c r="A134" s="825"/>
      <c r="B134" s="57" t="s">
        <v>1699</v>
      </c>
      <c r="C134" s="828"/>
      <c r="D134" s="87">
        <v>68.5</v>
      </c>
      <c r="E134" s="129">
        <v>6744</v>
      </c>
      <c r="F134" s="824"/>
      <c r="G134" s="103" t="s">
        <v>2184</v>
      </c>
      <c r="H134" s="17" t="s">
        <v>769</v>
      </c>
      <c r="I134" s="16"/>
      <c r="J134" s="17" t="s">
        <v>769</v>
      </c>
      <c r="K134" s="16"/>
      <c r="L134" s="16"/>
      <c r="M134" s="17" t="s">
        <v>769</v>
      </c>
      <c r="N134" s="17"/>
      <c r="O134" s="16"/>
      <c r="P134" s="18"/>
    </row>
    <row r="135" spans="1:16" s="56" customFormat="1" ht="45.75" customHeight="1" x14ac:dyDescent="0.2">
      <c r="A135" s="825"/>
      <c r="B135" s="57" t="s">
        <v>2009</v>
      </c>
      <c r="C135" s="828"/>
      <c r="D135" s="87">
        <v>246.25</v>
      </c>
      <c r="E135" s="129">
        <v>6745</v>
      </c>
      <c r="F135" s="824"/>
      <c r="G135" s="103" t="s">
        <v>2185</v>
      </c>
      <c r="H135" s="17" t="s">
        <v>769</v>
      </c>
      <c r="I135" s="16"/>
      <c r="J135" s="17" t="s">
        <v>769</v>
      </c>
      <c r="K135" s="16"/>
      <c r="L135" s="16"/>
      <c r="M135" s="17" t="s">
        <v>769</v>
      </c>
      <c r="N135" s="17"/>
      <c r="O135" s="16"/>
      <c r="P135" s="18"/>
    </row>
    <row r="136" spans="1:16" s="56" customFormat="1" ht="45.75" customHeight="1" x14ac:dyDescent="0.2">
      <c r="A136" s="825"/>
      <c r="B136" s="57" t="s">
        <v>1698</v>
      </c>
      <c r="C136" s="828"/>
      <c r="D136" s="87">
        <v>140.69999999999999</v>
      </c>
      <c r="E136" s="129">
        <v>6746</v>
      </c>
      <c r="F136" s="824"/>
      <c r="G136" s="103" t="s">
        <v>2182</v>
      </c>
      <c r="H136" s="17" t="s">
        <v>769</v>
      </c>
      <c r="I136" s="16"/>
      <c r="J136" s="17" t="s">
        <v>769</v>
      </c>
      <c r="K136" s="16"/>
      <c r="L136" s="16"/>
      <c r="M136" s="17" t="s">
        <v>769</v>
      </c>
      <c r="N136" s="17"/>
      <c r="O136" s="16"/>
      <c r="P136" s="18"/>
    </row>
    <row r="137" spans="1:16" s="56" customFormat="1" ht="45.75" customHeight="1" x14ac:dyDescent="0.2">
      <c r="A137" s="51" t="s">
        <v>1404</v>
      </c>
      <c r="B137" s="57" t="s">
        <v>756</v>
      </c>
      <c r="C137" s="57" t="s">
        <v>3085</v>
      </c>
      <c r="D137" s="87">
        <v>175.5</v>
      </c>
      <c r="E137" s="129">
        <v>6717</v>
      </c>
      <c r="F137" s="131">
        <v>41374</v>
      </c>
      <c r="G137" s="103" t="s">
        <v>2186</v>
      </c>
      <c r="H137" s="17" t="s">
        <v>769</v>
      </c>
      <c r="I137" s="16"/>
      <c r="J137" s="17" t="s">
        <v>769</v>
      </c>
      <c r="K137" s="16"/>
      <c r="L137" s="16"/>
      <c r="M137" s="17" t="s">
        <v>769</v>
      </c>
      <c r="N137" s="17"/>
      <c r="O137" s="16"/>
      <c r="P137" s="18"/>
    </row>
    <row r="138" spans="1:16" s="56" customFormat="1" ht="45.75" customHeight="1" x14ac:dyDescent="0.2">
      <c r="A138" s="51" t="s">
        <v>1405</v>
      </c>
      <c r="B138" s="57" t="s">
        <v>1732</v>
      </c>
      <c r="C138" s="57" t="s">
        <v>3086</v>
      </c>
      <c r="D138" s="87">
        <v>590</v>
      </c>
      <c r="E138" s="129">
        <v>6720</v>
      </c>
      <c r="F138" s="131">
        <v>41376</v>
      </c>
      <c r="G138" s="103" t="s">
        <v>2187</v>
      </c>
      <c r="H138" s="17" t="s">
        <v>769</v>
      </c>
      <c r="I138" s="16"/>
      <c r="J138" s="17" t="s">
        <v>769</v>
      </c>
      <c r="K138" s="16"/>
      <c r="L138" s="16"/>
      <c r="M138" s="17" t="s">
        <v>769</v>
      </c>
      <c r="N138" s="17"/>
      <c r="O138" s="16"/>
      <c r="P138" s="18"/>
    </row>
    <row r="139" spans="1:16" s="56" customFormat="1" ht="45.75" customHeight="1" x14ac:dyDescent="0.2">
      <c r="A139" s="51" t="s">
        <v>1406</v>
      </c>
      <c r="B139" s="57" t="s">
        <v>2010</v>
      </c>
      <c r="C139" s="57" t="s">
        <v>3087</v>
      </c>
      <c r="D139" s="87">
        <v>1594.5</v>
      </c>
      <c r="E139" s="129">
        <v>6726</v>
      </c>
      <c r="F139" s="131">
        <v>41387</v>
      </c>
      <c r="G139" s="103" t="s">
        <v>2188</v>
      </c>
      <c r="H139" s="17" t="s">
        <v>769</v>
      </c>
      <c r="I139" s="16"/>
      <c r="J139" s="17" t="s">
        <v>769</v>
      </c>
      <c r="K139" s="16"/>
      <c r="L139" s="16"/>
      <c r="M139" s="17" t="s">
        <v>769</v>
      </c>
      <c r="N139" s="17"/>
      <c r="O139" s="16"/>
      <c r="P139" s="18"/>
    </row>
    <row r="140" spans="1:16" s="56" customFormat="1" ht="57" customHeight="1" x14ac:dyDescent="0.2">
      <c r="A140" s="51" t="s">
        <v>1407</v>
      </c>
      <c r="B140" s="57" t="s">
        <v>201</v>
      </c>
      <c r="C140" s="57" t="s">
        <v>3088</v>
      </c>
      <c r="D140" s="87">
        <v>26986.45</v>
      </c>
      <c r="E140" s="129" t="s">
        <v>2189</v>
      </c>
      <c r="F140" s="131">
        <v>41421</v>
      </c>
      <c r="G140" s="103" t="s">
        <v>2190</v>
      </c>
      <c r="H140" s="17" t="s">
        <v>769</v>
      </c>
      <c r="I140" s="16"/>
      <c r="J140" s="17" t="s">
        <v>769</v>
      </c>
      <c r="K140" s="16"/>
      <c r="L140" s="16"/>
      <c r="M140" s="17" t="s">
        <v>769</v>
      </c>
      <c r="N140" s="17"/>
      <c r="O140" s="16"/>
      <c r="P140" s="18"/>
    </row>
    <row r="141" spans="1:16" s="56" customFormat="1" ht="57" customHeight="1" x14ac:dyDescent="0.2">
      <c r="A141" s="825" t="s">
        <v>1408</v>
      </c>
      <c r="B141" s="57" t="s">
        <v>747</v>
      </c>
      <c r="C141" s="828" t="s">
        <v>3089</v>
      </c>
      <c r="D141" s="87">
        <v>6747.87</v>
      </c>
      <c r="E141" s="129" t="s">
        <v>2191</v>
      </c>
      <c r="F141" s="131">
        <v>41435</v>
      </c>
      <c r="G141" s="103" t="s">
        <v>2192</v>
      </c>
      <c r="H141" s="17" t="s">
        <v>769</v>
      </c>
      <c r="I141" s="16"/>
      <c r="J141" s="17" t="s">
        <v>769</v>
      </c>
      <c r="K141" s="16"/>
      <c r="L141" s="16"/>
      <c r="M141" s="17" t="s">
        <v>769</v>
      </c>
      <c r="N141" s="17"/>
      <c r="O141" s="16"/>
      <c r="P141" s="18"/>
    </row>
    <row r="142" spans="1:16" s="56" customFormat="1" ht="57" customHeight="1" x14ac:dyDescent="0.2">
      <c r="A142" s="825"/>
      <c r="B142" s="57" t="s">
        <v>168</v>
      </c>
      <c r="C142" s="828"/>
      <c r="D142" s="87">
        <v>280</v>
      </c>
      <c r="E142" s="129">
        <v>6776</v>
      </c>
      <c r="F142" s="131">
        <v>41431</v>
      </c>
      <c r="G142" s="103" t="s">
        <v>2193</v>
      </c>
      <c r="H142" s="17" t="s">
        <v>769</v>
      </c>
      <c r="I142" s="16"/>
      <c r="J142" s="17" t="s">
        <v>769</v>
      </c>
      <c r="K142" s="16"/>
      <c r="L142" s="16"/>
      <c r="M142" s="17" t="s">
        <v>769</v>
      </c>
      <c r="N142" s="17"/>
      <c r="O142" s="16"/>
      <c r="P142" s="18"/>
    </row>
    <row r="143" spans="1:16" s="56" customFormat="1" ht="39.75" customHeight="1" x14ac:dyDescent="0.2">
      <c r="A143" s="825" t="s">
        <v>1409</v>
      </c>
      <c r="B143" s="57" t="s">
        <v>1975</v>
      </c>
      <c r="C143" s="828" t="s">
        <v>3090</v>
      </c>
      <c r="D143" s="87">
        <v>304</v>
      </c>
      <c r="E143" s="129">
        <v>6783</v>
      </c>
      <c r="F143" s="131">
        <v>41443</v>
      </c>
      <c r="G143" s="103" t="s">
        <v>2194</v>
      </c>
      <c r="H143" s="17" t="s">
        <v>769</v>
      </c>
      <c r="I143" s="16"/>
      <c r="J143" s="17" t="s">
        <v>769</v>
      </c>
      <c r="K143" s="16"/>
      <c r="L143" s="16"/>
      <c r="M143" s="17" t="s">
        <v>769</v>
      </c>
      <c r="N143" s="17"/>
      <c r="O143" s="16"/>
      <c r="P143" s="18"/>
    </row>
    <row r="144" spans="1:16" s="56" customFormat="1" ht="39.75" customHeight="1" x14ac:dyDescent="0.2">
      <c r="A144" s="825"/>
      <c r="B144" s="57" t="s">
        <v>2011</v>
      </c>
      <c r="C144" s="828"/>
      <c r="D144" s="87">
        <v>3211.1</v>
      </c>
      <c r="E144" s="129">
        <v>6784</v>
      </c>
      <c r="F144" s="131">
        <v>41443</v>
      </c>
      <c r="G144" s="103" t="s">
        <v>2195</v>
      </c>
      <c r="H144" s="17" t="s">
        <v>769</v>
      </c>
      <c r="I144" s="16"/>
      <c r="J144" s="17" t="s">
        <v>769</v>
      </c>
      <c r="K144" s="16"/>
      <c r="L144" s="16"/>
      <c r="M144" s="17" t="s">
        <v>769</v>
      </c>
      <c r="N144" s="17"/>
      <c r="O144" s="16"/>
      <c r="P144" s="18"/>
    </row>
    <row r="145" spans="1:16" s="56" customFormat="1" ht="39.75" customHeight="1" x14ac:dyDescent="0.2">
      <c r="A145" s="825"/>
      <c r="B145" s="57" t="s">
        <v>2012</v>
      </c>
      <c r="C145" s="828"/>
      <c r="D145" s="87">
        <v>1475.14</v>
      </c>
      <c r="E145" s="129">
        <v>6785</v>
      </c>
      <c r="F145" s="131">
        <v>41443</v>
      </c>
      <c r="G145" s="103" t="s">
        <v>2196</v>
      </c>
      <c r="H145" s="17" t="s">
        <v>769</v>
      </c>
      <c r="I145" s="16"/>
      <c r="J145" s="17" t="s">
        <v>769</v>
      </c>
      <c r="K145" s="16"/>
      <c r="L145" s="16"/>
      <c r="M145" s="17" t="s">
        <v>769</v>
      </c>
      <c r="N145" s="17"/>
      <c r="O145" s="16"/>
      <c r="P145" s="18"/>
    </row>
    <row r="146" spans="1:16" s="56" customFormat="1" ht="39.75" customHeight="1" x14ac:dyDescent="0.2">
      <c r="A146" s="51" t="s">
        <v>1410</v>
      </c>
      <c r="B146" s="57" t="s">
        <v>172</v>
      </c>
      <c r="C146" s="57" t="s">
        <v>3091</v>
      </c>
      <c r="D146" s="87">
        <v>6140</v>
      </c>
      <c r="E146" s="129">
        <v>6749</v>
      </c>
      <c r="F146" s="131">
        <v>41400</v>
      </c>
      <c r="G146" s="103" t="s">
        <v>2197</v>
      </c>
      <c r="H146" s="17" t="s">
        <v>769</v>
      </c>
      <c r="I146" s="16"/>
      <c r="J146" s="17" t="s">
        <v>769</v>
      </c>
      <c r="K146" s="16"/>
      <c r="L146" s="16"/>
      <c r="M146" s="17" t="s">
        <v>769</v>
      </c>
      <c r="N146" s="17"/>
      <c r="O146" s="16"/>
      <c r="P146" s="18"/>
    </row>
    <row r="147" spans="1:16" s="56" customFormat="1" ht="39.75" customHeight="1" x14ac:dyDescent="0.2">
      <c r="A147" s="825" t="s">
        <v>1411</v>
      </c>
      <c r="B147" s="57" t="s">
        <v>67</v>
      </c>
      <c r="C147" s="828" t="s">
        <v>3051</v>
      </c>
      <c r="D147" s="87">
        <v>211.88</v>
      </c>
      <c r="E147" s="129">
        <v>6712</v>
      </c>
      <c r="F147" s="824">
        <v>41366</v>
      </c>
      <c r="G147" s="103" t="s">
        <v>2198</v>
      </c>
      <c r="H147" s="17" t="s">
        <v>769</v>
      </c>
      <c r="I147" s="16"/>
      <c r="J147" s="17" t="s">
        <v>769</v>
      </c>
      <c r="K147" s="16"/>
      <c r="L147" s="16"/>
      <c r="M147" s="17" t="s">
        <v>769</v>
      </c>
      <c r="N147" s="17"/>
      <c r="O147" s="16"/>
      <c r="P147" s="18"/>
    </row>
    <row r="148" spans="1:16" s="56" customFormat="1" ht="39.75" customHeight="1" x14ac:dyDescent="0.2">
      <c r="A148" s="825"/>
      <c r="B148" s="57" t="s">
        <v>442</v>
      </c>
      <c r="C148" s="828"/>
      <c r="D148" s="87">
        <v>150</v>
      </c>
      <c r="E148" s="129">
        <v>6713</v>
      </c>
      <c r="F148" s="824"/>
      <c r="G148" s="103" t="s">
        <v>2198</v>
      </c>
      <c r="H148" s="17" t="s">
        <v>769</v>
      </c>
      <c r="I148" s="16"/>
      <c r="J148" s="17" t="s">
        <v>769</v>
      </c>
      <c r="K148" s="16"/>
      <c r="L148" s="16"/>
      <c r="M148" s="17" t="s">
        <v>769</v>
      </c>
      <c r="N148" s="17"/>
      <c r="O148" s="16"/>
      <c r="P148" s="18"/>
    </row>
    <row r="149" spans="1:16" s="56" customFormat="1" ht="39.75" customHeight="1" x14ac:dyDescent="0.2">
      <c r="A149" s="825" t="s">
        <v>1412</v>
      </c>
      <c r="B149" s="57" t="s">
        <v>442</v>
      </c>
      <c r="C149" s="828" t="s">
        <v>2525</v>
      </c>
      <c r="D149" s="87">
        <v>120</v>
      </c>
      <c r="E149" s="129">
        <v>6715</v>
      </c>
      <c r="F149" s="824">
        <v>41369</v>
      </c>
      <c r="G149" s="799" t="s">
        <v>2199</v>
      </c>
      <c r="H149" s="17" t="s">
        <v>769</v>
      </c>
      <c r="I149" s="16"/>
      <c r="J149" s="17" t="s">
        <v>769</v>
      </c>
      <c r="K149" s="16"/>
      <c r="L149" s="16"/>
      <c r="M149" s="17" t="s">
        <v>769</v>
      </c>
      <c r="N149" s="17"/>
      <c r="O149" s="16"/>
      <c r="P149" s="18"/>
    </row>
    <row r="150" spans="1:16" s="56" customFormat="1" ht="39.75" customHeight="1" x14ac:dyDescent="0.2">
      <c r="A150" s="825"/>
      <c r="B150" s="57" t="s">
        <v>746</v>
      </c>
      <c r="C150" s="828"/>
      <c r="D150" s="87">
        <v>169.5</v>
      </c>
      <c r="E150" s="129">
        <v>6716</v>
      </c>
      <c r="F150" s="824"/>
      <c r="G150" s="799"/>
      <c r="H150" s="17" t="s">
        <v>769</v>
      </c>
      <c r="I150" s="16"/>
      <c r="J150" s="17" t="s">
        <v>769</v>
      </c>
      <c r="K150" s="16"/>
      <c r="L150" s="16"/>
      <c r="M150" s="17" t="s">
        <v>769</v>
      </c>
      <c r="N150" s="17"/>
      <c r="O150" s="16"/>
      <c r="P150" s="18"/>
    </row>
    <row r="151" spans="1:16" s="56" customFormat="1" ht="39.75" customHeight="1" x14ac:dyDescent="0.2">
      <c r="A151" s="51" t="s">
        <v>1413</v>
      </c>
      <c r="B151" s="57" t="s">
        <v>2013</v>
      </c>
      <c r="C151" s="57" t="s">
        <v>3092</v>
      </c>
      <c r="D151" s="87">
        <v>2200</v>
      </c>
      <c r="E151" s="129">
        <v>6735</v>
      </c>
      <c r="F151" s="131">
        <v>41390</v>
      </c>
      <c r="G151" s="103" t="s">
        <v>2200</v>
      </c>
      <c r="H151" s="17" t="s">
        <v>769</v>
      </c>
      <c r="I151" s="16"/>
      <c r="J151" s="17" t="s">
        <v>769</v>
      </c>
      <c r="K151" s="16"/>
      <c r="L151" s="16"/>
      <c r="M151" s="17" t="s">
        <v>769</v>
      </c>
      <c r="N151" s="17"/>
      <c r="O151" s="16"/>
      <c r="P151" s="18"/>
    </row>
    <row r="152" spans="1:16" s="56" customFormat="1" ht="39.75" customHeight="1" x14ac:dyDescent="0.2">
      <c r="A152" s="51" t="s">
        <v>1414</v>
      </c>
      <c r="B152" s="57" t="s">
        <v>2013</v>
      </c>
      <c r="C152" s="57" t="s">
        <v>3093</v>
      </c>
      <c r="D152" s="87">
        <v>1425</v>
      </c>
      <c r="E152" s="129">
        <v>6725</v>
      </c>
      <c r="F152" s="131">
        <v>41387</v>
      </c>
      <c r="G152" s="103" t="s">
        <v>2201</v>
      </c>
      <c r="H152" s="17" t="s">
        <v>769</v>
      </c>
      <c r="I152" s="16"/>
      <c r="J152" s="17" t="s">
        <v>769</v>
      </c>
      <c r="K152" s="16"/>
      <c r="L152" s="16"/>
      <c r="M152" s="17" t="s">
        <v>769</v>
      </c>
      <c r="N152" s="17"/>
      <c r="O152" s="16"/>
      <c r="P152" s="18"/>
    </row>
    <row r="153" spans="1:16" s="56" customFormat="1" ht="39.75" customHeight="1" x14ac:dyDescent="0.2">
      <c r="A153" s="51" t="s">
        <v>1415</v>
      </c>
      <c r="B153" s="57" t="s">
        <v>736</v>
      </c>
      <c r="C153" s="57" t="s">
        <v>3094</v>
      </c>
      <c r="D153" s="87">
        <v>383</v>
      </c>
      <c r="E153" s="129">
        <v>6733</v>
      </c>
      <c r="F153" s="131">
        <v>41390</v>
      </c>
      <c r="G153" s="103" t="s">
        <v>2202</v>
      </c>
      <c r="H153" s="17" t="s">
        <v>769</v>
      </c>
      <c r="I153" s="16"/>
      <c r="J153" s="17" t="s">
        <v>769</v>
      </c>
      <c r="K153" s="16"/>
      <c r="L153" s="16"/>
      <c r="M153" s="17" t="s">
        <v>769</v>
      </c>
      <c r="N153" s="17"/>
      <c r="O153" s="16"/>
      <c r="P153" s="18"/>
    </row>
    <row r="154" spans="1:16" s="56" customFormat="1" ht="39.75" customHeight="1" x14ac:dyDescent="0.2">
      <c r="A154" s="825" t="s">
        <v>1416</v>
      </c>
      <c r="B154" s="57" t="s">
        <v>1983</v>
      </c>
      <c r="C154" s="828" t="s">
        <v>3095</v>
      </c>
      <c r="D154" s="87">
        <v>723.2</v>
      </c>
      <c r="E154" s="129">
        <v>6728</v>
      </c>
      <c r="F154" s="131">
        <v>41387</v>
      </c>
      <c r="G154" s="103" t="s">
        <v>2203</v>
      </c>
      <c r="H154" s="17" t="s">
        <v>769</v>
      </c>
      <c r="I154" s="16"/>
      <c r="J154" s="17" t="s">
        <v>769</v>
      </c>
      <c r="K154" s="16"/>
      <c r="L154" s="16"/>
      <c r="M154" s="17" t="s">
        <v>769</v>
      </c>
      <c r="N154" s="17"/>
      <c r="O154" s="16"/>
      <c r="P154" s="18"/>
    </row>
    <row r="155" spans="1:16" s="56" customFormat="1" ht="39.75" customHeight="1" x14ac:dyDescent="0.2">
      <c r="A155" s="825"/>
      <c r="B155" s="57" t="s">
        <v>750</v>
      </c>
      <c r="C155" s="828"/>
      <c r="D155" s="87">
        <v>36.15</v>
      </c>
      <c r="E155" s="129">
        <v>6727</v>
      </c>
      <c r="F155" s="131">
        <v>41387</v>
      </c>
      <c r="G155" s="103" t="s">
        <v>2201</v>
      </c>
      <c r="H155" s="17" t="s">
        <v>769</v>
      </c>
      <c r="I155" s="16"/>
      <c r="J155" s="17" t="s">
        <v>769</v>
      </c>
      <c r="K155" s="16"/>
      <c r="L155" s="16"/>
      <c r="M155" s="17" t="s">
        <v>769</v>
      </c>
      <c r="N155" s="17"/>
      <c r="O155" s="16"/>
      <c r="P155" s="18"/>
    </row>
    <row r="156" spans="1:16" s="56" customFormat="1" ht="39.75" customHeight="1" x14ac:dyDescent="0.2">
      <c r="A156" s="825" t="s">
        <v>1417</v>
      </c>
      <c r="B156" s="57" t="s">
        <v>67</v>
      </c>
      <c r="C156" s="828" t="s">
        <v>2535</v>
      </c>
      <c r="D156" s="87">
        <v>211.88</v>
      </c>
      <c r="E156" s="129">
        <v>6722</v>
      </c>
      <c r="F156" s="131">
        <v>41380</v>
      </c>
      <c r="G156" s="103" t="s">
        <v>2204</v>
      </c>
      <c r="H156" s="17" t="s">
        <v>769</v>
      </c>
      <c r="I156" s="16"/>
      <c r="J156" s="17" t="s">
        <v>769</v>
      </c>
      <c r="K156" s="16"/>
      <c r="L156" s="16"/>
      <c r="M156" s="17" t="s">
        <v>769</v>
      </c>
      <c r="N156" s="17"/>
      <c r="O156" s="16"/>
      <c r="P156" s="18"/>
    </row>
    <row r="157" spans="1:16" s="56" customFormat="1" ht="39.75" customHeight="1" x14ac:dyDescent="0.2">
      <c r="A157" s="825"/>
      <c r="B157" s="57" t="s">
        <v>442</v>
      </c>
      <c r="C157" s="828"/>
      <c r="D157" s="87">
        <v>150</v>
      </c>
      <c r="E157" s="129">
        <v>6723</v>
      </c>
      <c r="F157" s="131">
        <v>41380</v>
      </c>
      <c r="G157" s="103" t="s">
        <v>2204</v>
      </c>
      <c r="H157" s="17" t="s">
        <v>769</v>
      </c>
      <c r="I157" s="16"/>
      <c r="J157" s="17" t="s">
        <v>769</v>
      </c>
      <c r="K157" s="16"/>
      <c r="L157" s="16"/>
      <c r="M157" s="17" t="s">
        <v>769</v>
      </c>
      <c r="N157" s="17"/>
      <c r="O157" s="16"/>
      <c r="P157" s="18"/>
    </row>
    <row r="158" spans="1:16" s="56" customFormat="1" ht="39.75" customHeight="1" x14ac:dyDescent="0.2">
      <c r="A158" s="51" t="s">
        <v>1418</v>
      </c>
      <c r="B158" s="57" t="s">
        <v>2014</v>
      </c>
      <c r="C158" s="57" t="s">
        <v>3096</v>
      </c>
      <c r="D158" s="87">
        <v>900</v>
      </c>
      <c r="E158" s="129">
        <v>6734</v>
      </c>
      <c r="F158" s="131">
        <v>41390</v>
      </c>
      <c r="G158" s="103" t="s">
        <v>2205</v>
      </c>
      <c r="H158" s="17" t="s">
        <v>769</v>
      </c>
      <c r="I158" s="16"/>
      <c r="J158" s="17" t="s">
        <v>769</v>
      </c>
      <c r="K158" s="16"/>
      <c r="L158" s="16"/>
      <c r="M158" s="17" t="s">
        <v>769</v>
      </c>
      <c r="N158" s="17"/>
      <c r="O158" s="16"/>
      <c r="P158" s="18"/>
    </row>
    <row r="159" spans="1:16" s="56" customFormat="1" ht="39.75" customHeight="1" x14ac:dyDescent="0.2">
      <c r="A159" s="51" t="s">
        <v>1419</v>
      </c>
      <c r="B159" s="57" t="s">
        <v>2015</v>
      </c>
      <c r="C159" s="57" t="s">
        <v>3097</v>
      </c>
      <c r="D159" s="87">
        <v>1000</v>
      </c>
      <c r="E159" s="129">
        <v>6747</v>
      </c>
      <c r="F159" s="131">
        <v>41397</v>
      </c>
      <c r="G159" s="103" t="s">
        <v>2206</v>
      </c>
      <c r="H159" s="17" t="s">
        <v>769</v>
      </c>
      <c r="I159" s="16"/>
      <c r="J159" s="17" t="s">
        <v>769</v>
      </c>
      <c r="K159" s="16"/>
      <c r="L159" s="16"/>
      <c r="M159" s="17" t="s">
        <v>769</v>
      </c>
      <c r="N159" s="17"/>
      <c r="O159" s="16"/>
      <c r="P159" s="18"/>
    </row>
    <row r="160" spans="1:16" s="56" customFormat="1" ht="39.75" customHeight="1" x14ac:dyDescent="0.2">
      <c r="A160" s="51" t="s">
        <v>1420</v>
      </c>
      <c r="B160" s="57" t="s">
        <v>2013</v>
      </c>
      <c r="C160" s="57" t="s">
        <v>3098</v>
      </c>
      <c r="D160" s="87">
        <v>1200</v>
      </c>
      <c r="E160" s="129">
        <v>6754</v>
      </c>
      <c r="F160" s="131">
        <v>41407</v>
      </c>
      <c r="G160" s="103" t="s">
        <v>2207</v>
      </c>
      <c r="H160" s="17" t="s">
        <v>769</v>
      </c>
      <c r="I160" s="16"/>
      <c r="J160" s="17" t="s">
        <v>769</v>
      </c>
      <c r="K160" s="16"/>
      <c r="L160" s="16"/>
      <c r="M160" s="17" t="s">
        <v>769</v>
      </c>
      <c r="N160" s="17"/>
      <c r="O160" s="16"/>
      <c r="P160" s="18"/>
    </row>
    <row r="161" spans="1:16" s="56" customFormat="1" ht="39.75" customHeight="1" x14ac:dyDescent="0.2">
      <c r="A161" s="825" t="s">
        <v>1421</v>
      </c>
      <c r="B161" s="57" t="s">
        <v>746</v>
      </c>
      <c r="C161" s="828" t="s">
        <v>3099</v>
      </c>
      <c r="D161" s="87">
        <v>211.88</v>
      </c>
      <c r="E161" s="129">
        <v>6729</v>
      </c>
      <c r="F161" s="824">
        <v>41387</v>
      </c>
      <c r="G161" s="103" t="s">
        <v>2208</v>
      </c>
      <c r="H161" s="17" t="s">
        <v>769</v>
      </c>
      <c r="I161" s="16"/>
      <c r="J161" s="17" t="s">
        <v>769</v>
      </c>
      <c r="K161" s="16"/>
      <c r="L161" s="16"/>
      <c r="M161" s="17" t="s">
        <v>769</v>
      </c>
      <c r="N161" s="17"/>
      <c r="O161" s="16"/>
      <c r="P161" s="18"/>
    </row>
    <row r="162" spans="1:16" s="56" customFormat="1" ht="39.75" customHeight="1" x14ac:dyDescent="0.2">
      <c r="A162" s="825"/>
      <c r="B162" s="57" t="s">
        <v>442</v>
      </c>
      <c r="C162" s="828"/>
      <c r="D162" s="87">
        <v>150</v>
      </c>
      <c r="E162" s="129">
        <v>6730</v>
      </c>
      <c r="F162" s="824"/>
      <c r="G162" s="103" t="s">
        <v>2208</v>
      </c>
      <c r="H162" s="17" t="s">
        <v>769</v>
      </c>
      <c r="I162" s="16"/>
      <c r="J162" s="17" t="s">
        <v>769</v>
      </c>
      <c r="K162" s="16"/>
      <c r="L162" s="16"/>
      <c r="M162" s="17" t="s">
        <v>769</v>
      </c>
      <c r="N162" s="17"/>
      <c r="O162" s="16"/>
      <c r="P162" s="18"/>
    </row>
    <row r="163" spans="1:16" s="56" customFormat="1" ht="39.75" customHeight="1" x14ac:dyDescent="0.2">
      <c r="A163" s="51" t="s">
        <v>1422</v>
      </c>
      <c r="B163" s="57" t="s">
        <v>745</v>
      </c>
      <c r="C163" s="57" t="s">
        <v>3100</v>
      </c>
      <c r="D163" s="87">
        <v>710</v>
      </c>
      <c r="E163" s="129">
        <v>6748</v>
      </c>
      <c r="F163" s="131">
        <v>41400</v>
      </c>
      <c r="G163" s="103" t="s">
        <v>2209</v>
      </c>
      <c r="H163" s="17" t="s">
        <v>769</v>
      </c>
      <c r="I163" s="16"/>
      <c r="J163" s="17" t="s">
        <v>769</v>
      </c>
      <c r="K163" s="16"/>
      <c r="L163" s="16"/>
      <c r="M163" s="17" t="s">
        <v>769</v>
      </c>
      <c r="N163" s="17"/>
      <c r="O163" s="16"/>
      <c r="P163" s="18"/>
    </row>
    <row r="164" spans="1:16" s="56" customFormat="1" ht="39.75" customHeight="1" x14ac:dyDescent="0.2">
      <c r="A164" s="51" t="s">
        <v>1423</v>
      </c>
      <c r="B164" s="57" t="s">
        <v>7</v>
      </c>
      <c r="C164" s="57" t="s">
        <v>3101</v>
      </c>
      <c r="D164" s="87">
        <v>750</v>
      </c>
      <c r="E164" s="129">
        <v>6758</v>
      </c>
      <c r="F164" s="131">
        <v>41348</v>
      </c>
      <c r="G164" s="103" t="s">
        <v>2210</v>
      </c>
      <c r="H164" s="17" t="s">
        <v>769</v>
      </c>
      <c r="I164" s="16"/>
      <c r="J164" s="17" t="s">
        <v>769</v>
      </c>
      <c r="K164" s="16"/>
      <c r="L164" s="16"/>
      <c r="M164" s="17" t="s">
        <v>769</v>
      </c>
      <c r="N164" s="17"/>
      <c r="O164" s="16"/>
      <c r="P164" s="18"/>
    </row>
    <row r="165" spans="1:16" s="56" customFormat="1" ht="39.75" customHeight="1" x14ac:dyDescent="0.2">
      <c r="A165" s="51" t="s">
        <v>1424</v>
      </c>
      <c r="B165" s="57" t="s">
        <v>217</v>
      </c>
      <c r="C165" s="57" t="s">
        <v>3102</v>
      </c>
      <c r="D165" s="87">
        <v>6740</v>
      </c>
      <c r="E165" s="129">
        <v>6766</v>
      </c>
      <c r="F165" s="131">
        <v>41417</v>
      </c>
      <c r="G165" s="103" t="s">
        <v>2211</v>
      </c>
      <c r="H165" s="17" t="s">
        <v>769</v>
      </c>
      <c r="I165" s="16"/>
      <c r="J165" s="17" t="s">
        <v>769</v>
      </c>
      <c r="K165" s="16"/>
      <c r="L165" s="16"/>
      <c r="M165" s="17" t="s">
        <v>769</v>
      </c>
      <c r="N165" s="17"/>
      <c r="O165" s="16"/>
      <c r="P165" s="18"/>
    </row>
    <row r="166" spans="1:16" s="56" customFormat="1" ht="39.75" customHeight="1" x14ac:dyDescent="0.2">
      <c r="A166" s="51" t="s">
        <v>1425</v>
      </c>
      <c r="B166" s="57" t="s">
        <v>2016</v>
      </c>
      <c r="C166" s="57" t="s">
        <v>3103</v>
      </c>
      <c r="D166" s="87">
        <v>246.96</v>
      </c>
      <c r="E166" s="129">
        <v>6751</v>
      </c>
      <c r="F166" s="131">
        <v>41555</v>
      </c>
      <c r="G166" s="103" t="s">
        <v>2212</v>
      </c>
      <c r="H166" s="17" t="s">
        <v>769</v>
      </c>
      <c r="I166" s="16"/>
      <c r="J166" s="17" t="s">
        <v>769</v>
      </c>
      <c r="K166" s="16"/>
      <c r="L166" s="16"/>
      <c r="M166" s="17" t="s">
        <v>769</v>
      </c>
      <c r="N166" s="17"/>
      <c r="O166" s="16"/>
      <c r="P166" s="18"/>
    </row>
    <row r="167" spans="1:16" s="56" customFormat="1" ht="39.75" customHeight="1" x14ac:dyDescent="0.2">
      <c r="A167" s="51" t="s">
        <v>1426</v>
      </c>
      <c r="B167" s="57" t="s">
        <v>1996</v>
      </c>
      <c r="C167" s="57" t="s">
        <v>3104</v>
      </c>
      <c r="D167" s="87">
        <f>110.74+119.8</f>
        <v>230.54</v>
      </c>
      <c r="E167" s="129">
        <v>6750</v>
      </c>
      <c r="F167" s="131">
        <v>41555</v>
      </c>
      <c r="G167" s="103" t="s">
        <v>2213</v>
      </c>
      <c r="H167" s="17" t="s">
        <v>769</v>
      </c>
      <c r="I167" s="16"/>
      <c r="J167" s="17" t="s">
        <v>769</v>
      </c>
      <c r="K167" s="16"/>
      <c r="L167" s="16"/>
      <c r="M167" s="17" t="s">
        <v>769</v>
      </c>
      <c r="N167" s="17"/>
      <c r="O167" s="16"/>
      <c r="P167" s="18"/>
    </row>
    <row r="168" spans="1:16" s="56" customFormat="1" ht="39.75" customHeight="1" x14ac:dyDescent="0.2">
      <c r="A168" s="51" t="s">
        <v>1427</v>
      </c>
      <c r="B168" s="57" t="s">
        <v>2017</v>
      </c>
      <c r="C168" s="57" t="s">
        <v>3105</v>
      </c>
      <c r="D168" s="87">
        <v>480</v>
      </c>
      <c r="E168" s="129">
        <v>6851</v>
      </c>
      <c r="F168" s="131">
        <v>41529</v>
      </c>
      <c r="G168" s="103" t="s">
        <v>2214</v>
      </c>
      <c r="H168" s="17" t="s">
        <v>769</v>
      </c>
      <c r="I168" s="16"/>
      <c r="J168" s="17" t="s">
        <v>769</v>
      </c>
      <c r="K168" s="16"/>
      <c r="L168" s="16"/>
      <c r="M168" s="17" t="s">
        <v>769</v>
      </c>
      <c r="N168" s="17"/>
      <c r="O168" s="16"/>
      <c r="P168" s="18"/>
    </row>
    <row r="169" spans="1:16" s="56" customFormat="1" ht="39.75" customHeight="1" x14ac:dyDescent="0.2">
      <c r="A169" s="825" t="s">
        <v>1428</v>
      </c>
      <c r="B169" s="57" t="s">
        <v>1975</v>
      </c>
      <c r="C169" s="828" t="s">
        <v>3106</v>
      </c>
      <c r="D169" s="87">
        <v>67.2</v>
      </c>
      <c r="E169" s="129">
        <v>6774</v>
      </c>
      <c r="F169" s="824">
        <v>41431</v>
      </c>
      <c r="G169" s="103" t="s">
        <v>2215</v>
      </c>
      <c r="H169" s="17" t="s">
        <v>769</v>
      </c>
      <c r="I169" s="16"/>
      <c r="J169" s="17" t="s">
        <v>769</v>
      </c>
      <c r="K169" s="16"/>
      <c r="L169" s="16"/>
      <c r="M169" s="17" t="s">
        <v>769</v>
      </c>
      <c r="N169" s="17"/>
      <c r="O169" s="16"/>
      <c r="P169" s="18"/>
    </row>
    <row r="170" spans="1:16" s="56" customFormat="1" ht="39.75" customHeight="1" x14ac:dyDescent="0.2">
      <c r="A170" s="825"/>
      <c r="B170" s="57" t="s">
        <v>153</v>
      </c>
      <c r="C170" s="828"/>
      <c r="D170" s="87">
        <v>130</v>
      </c>
      <c r="E170" s="129">
        <v>6773</v>
      </c>
      <c r="F170" s="824"/>
      <c r="G170" s="103" t="s">
        <v>2216</v>
      </c>
      <c r="H170" s="17" t="s">
        <v>769</v>
      </c>
      <c r="I170" s="16"/>
      <c r="J170" s="17" t="s">
        <v>769</v>
      </c>
      <c r="K170" s="16"/>
      <c r="L170" s="16"/>
      <c r="M170" s="17" t="s">
        <v>769</v>
      </c>
      <c r="N170" s="17"/>
      <c r="O170" s="16"/>
      <c r="P170" s="18"/>
    </row>
    <row r="171" spans="1:16" s="56" customFormat="1" ht="39.75" customHeight="1" x14ac:dyDescent="0.2">
      <c r="A171" s="825"/>
      <c r="B171" s="57" t="s">
        <v>749</v>
      </c>
      <c r="C171" s="828"/>
      <c r="D171" s="87">
        <v>290.86</v>
      </c>
      <c r="E171" s="129">
        <v>6772</v>
      </c>
      <c r="F171" s="824"/>
      <c r="G171" s="103" t="s">
        <v>2217</v>
      </c>
      <c r="H171" s="17" t="s">
        <v>769</v>
      </c>
      <c r="I171" s="16"/>
      <c r="J171" s="17" t="s">
        <v>769</v>
      </c>
      <c r="K171" s="16"/>
      <c r="L171" s="16"/>
      <c r="M171" s="17" t="s">
        <v>769</v>
      </c>
      <c r="N171" s="17"/>
      <c r="O171" s="16"/>
      <c r="P171" s="18"/>
    </row>
    <row r="172" spans="1:16" s="56" customFormat="1" ht="59.25" customHeight="1" x14ac:dyDescent="0.2">
      <c r="A172" s="51" t="s">
        <v>1429</v>
      </c>
      <c r="B172" s="57" t="s">
        <v>2017</v>
      </c>
      <c r="C172" s="57" t="s">
        <v>3107</v>
      </c>
      <c r="D172" s="87">
        <v>23405</v>
      </c>
      <c r="E172" s="129" t="s">
        <v>2218</v>
      </c>
      <c r="F172" s="131">
        <v>41591</v>
      </c>
      <c r="G172" s="103" t="s">
        <v>2219</v>
      </c>
      <c r="H172" s="17"/>
      <c r="I172" s="17" t="s">
        <v>769</v>
      </c>
      <c r="J172" s="17" t="s">
        <v>769</v>
      </c>
      <c r="K172" s="16"/>
      <c r="L172" s="16"/>
      <c r="M172" s="17"/>
      <c r="N172" s="17" t="s">
        <v>769</v>
      </c>
      <c r="O172" s="16"/>
      <c r="P172" s="18" t="s">
        <v>2515</v>
      </c>
    </row>
    <row r="173" spans="1:16" s="56" customFormat="1" ht="40.5" customHeight="1" x14ac:dyDescent="0.2">
      <c r="A173" s="51" t="s">
        <v>1430</v>
      </c>
      <c r="B173" s="57" t="s">
        <v>1728</v>
      </c>
      <c r="C173" s="57" t="s">
        <v>3108</v>
      </c>
      <c r="D173" s="87">
        <v>490</v>
      </c>
      <c r="E173" s="129">
        <v>6762</v>
      </c>
      <c r="F173" s="131">
        <v>41415</v>
      </c>
      <c r="G173" s="103" t="s">
        <v>2220</v>
      </c>
      <c r="H173" s="17" t="s">
        <v>769</v>
      </c>
      <c r="I173" s="16"/>
      <c r="J173" s="17" t="s">
        <v>769</v>
      </c>
      <c r="K173" s="16"/>
      <c r="L173" s="16"/>
      <c r="M173" s="17" t="s">
        <v>769</v>
      </c>
      <c r="N173" s="17"/>
      <c r="O173" s="16"/>
      <c r="P173" s="18"/>
    </row>
    <row r="174" spans="1:16" s="56" customFormat="1" ht="40.5" customHeight="1" x14ac:dyDescent="0.2">
      <c r="A174" s="51" t="s">
        <v>1431</v>
      </c>
      <c r="B174" s="57" t="s">
        <v>2018</v>
      </c>
      <c r="C174" s="57" t="s">
        <v>3109</v>
      </c>
      <c r="D174" s="87">
        <v>3842</v>
      </c>
      <c r="E174" s="129">
        <v>6790</v>
      </c>
      <c r="F174" s="131">
        <v>41453</v>
      </c>
      <c r="G174" s="103" t="s">
        <v>2221</v>
      </c>
      <c r="H174" s="17" t="s">
        <v>769</v>
      </c>
      <c r="I174" s="16"/>
      <c r="J174" s="17" t="s">
        <v>769</v>
      </c>
      <c r="K174" s="16"/>
      <c r="L174" s="16"/>
      <c r="M174" s="17" t="s">
        <v>769</v>
      </c>
      <c r="N174" s="17"/>
      <c r="O174" s="16"/>
      <c r="P174" s="18"/>
    </row>
    <row r="175" spans="1:16" s="56" customFormat="1" ht="40.5" customHeight="1" x14ac:dyDescent="0.2">
      <c r="A175" s="825" t="s">
        <v>1432</v>
      </c>
      <c r="B175" s="57" t="s">
        <v>2019</v>
      </c>
      <c r="C175" s="828" t="s">
        <v>3110</v>
      </c>
      <c r="D175" s="87">
        <v>500</v>
      </c>
      <c r="E175" s="129">
        <v>6858</v>
      </c>
      <c r="F175" s="131">
        <v>41541</v>
      </c>
      <c r="G175" s="103" t="s">
        <v>2222</v>
      </c>
      <c r="H175" s="17" t="s">
        <v>769</v>
      </c>
      <c r="I175" s="16"/>
      <c r="J175" s="17" t="s">
        <v>769</v>
      </c>
      <c r="K175" s="16"/>
      <c r="L175" s="16"/>
      <c r="M175" s="17" t="s">
        <v>769</v>
      </c>
      <c r="N175" s="17"/>
      <c r="O175" s="16"/>
      <c r="P175" s="18"/>
    </row>
    <row r="176" spans="1:16" s="56" customFormat="1" ht="40.5" customHeight="1" x14ac:dyDescent="0.2">
      <c r="A176" s="825"/>
      <c r="B176" s="57" t="s">
        <v>2020</v>
      </c>
      <c r="C176" s="828"/>
      <c r="D176" s="87">
        <v>475</v>
      </c>
      <c r="E176" s="129">
        <v>6859</v>
      </c>
      <c r="F176" s="131">
        <v>41541</v>
      </c>
      <c r="G176" s="103" t="s">
        <v>2222</v>
      </c>
      <c r="H176" s="17" t="s">
        <v>769</v>
      </c>
      <c r="I176" s="16"/>
      <c r="J176" s="17" t="s">
        <v>769</v>
      </c>
      <c r="K176" s="16"/>
      <c r="L176" s="16"/>
      <c r="M176" s="17" t="s">
        <v>769</v>
      </c>
      <c r="N176" s="17"/>
      <c r="O176" s="16"/>
      <c r="P176" s="18"/>
    </row>
    <row r="177" spans="1:16" s="56" customFormat="1" ht="40.5" customHeight="1" x14ac:dyDescent="0.2">
      <c r="A177" s="825"/>
      <c r="B177" s="57" t="s">
        <v>1625</v>
      </c>
      <c r="C177" s="828"/>
      <c r="D177" s="87">
        <v>960</v>
      </c>
      <c r="E177" s="129">
        <v>6860</v>
      </c>
      <c r="F177" s="131">
        <v>41541</v>
      </c>
      <c r="G177" s="103" t="s">
        <v>2222</v>
      </c>
      <c r="H177" s="17" t="s">
        <v>769</v>
      </c>
      <c r="I177" s="16"/>
      <c r="J177" s="17" t="s">
        <v>769</v>
      </c>
      <c r="K177" s="16"/>
      <c r="L177" s="16"/>
      <c r="M177" s="17" t="s">
        <v>769</v>
      </c>
      <c r="N177" s="17"/>
      <c r="O177" s="16"/>
      <c r="P177" s="18"/>
    </row>
    <row r="178" spans="1:16" s="56" customFormat="1" ht="40.5" customHeight="1" x14ac:dyDescent="0.2">
      <c r="A178" s="825"/>
      <c r="B178" s="57" t="s">
        <v>2017</v>
      </c>
      <c r="C178" s="828"/>
      <c r="D178" s="87">
        <v>2430</v>
      </c>
      <c r="E178" s="129">
        <v>6861</v>
      </c>
      <c r="F178" s="131">
        <v>41541</v>
      </c>
      <c r="G178" s="103" t="s">
        <v>2222</v>
      </c>
      <c r="H178" s="17" t="s">
        <v>769</v>
      </c>
      <c r="I178" s="16"/>
      <c r="J178" s="17" t="s">
        <v>769</v>
      </c>
      <c r="K178" s="16"/>
      <c r="L178" s="16"/>
      <c r="M178" s="17" t="s">
        <v>769</v>
      </c>
      <c r="N178" s="17"/>
      <c r="O178" s="16"/>
      <c r="P178" s="18"/>
    </row>
    <row r="179" spans="1:16" s="56" customFormat="1" ht="40.5" customHeight="1" x14ac:dyDescent="0.2">
      <c r="A179" s="51" t="s">
        <v>1433</v>
      </c>
      <c r="B179" s="57" t="s">
        <v>67</v>
      </c>
      <c r="C179" s="57" t="s">
        <v>3067</v>
      </c>
      <c r="D179" s="87">
        <v>132.21</v>
      </c>
      <c r="E179" s="129">
        <v>6752</v>
      </c>
      <c r="F179" s="131">
        <v>41402</v>
      </c>
      <c r="G179" s="103" t="s">
        <v>2213</v>
      </c>
      <c r="H179" s="17" t="s">
        <v>769</v>
      </c>
      <c r="I179" s="16"/>
      <c r="J179" s="17" t="s">
        <v>769</v>
      </c>
      <c r="K179" s="16"/>
      <c r="L179" s="16"/>
      <c r="M179" s="17" t="s">
        <v>769</v>
      </c>
      <c r="N179" s="17"/>
      <c r="O179" s="16"/>
      <c r="P179" s="18"/>
    </row>
    <row r="180" spans="1:16" s="56" customFormat="1" ht="40.5" customHeight="1" x14ac:dyDescent="0.2">
      <c r="A180" s="51" t="s">
        <v>1434</v>
      </c>
      <c r="B180" s="57" t="s">
        <v>1729</v>
      </c>
      <c r="C180" s="57" t="s">
        <v>3111</v>
      </c>
      <c r="D180" s="87">
        <v>124.3</v>
      </c>
      <c r="E180" s="129">
        <v>6753</v>
      </c>
      <c r="F180" s="131">
        <v>41402</v>
      </c>
      <c r="G180" s="103" t="s">
        <v>2223</v>
      </c>
      <c r="H180" s="17" t="s">
        <v>769</v>
      </c>
      <c r="I180" s="16"/>
      <c r="J180" s="17" t="s">
        <v>769</v>
      </c>
      <c r="K180" s="16"/>
      <c r="L180" s="16"/>
      <c r="M180" s="17" t="s">
        <v>769</v>
      </c>
      <c r="N180" s="17"/>
      <c r="O180" s="16"/>
      <c r="P180" s="18"/>
    </row>
    <row r="181" spans="1:16" s="56" customFormat="1" ht="40.5" customHeight="1" x14ac:dyDescent="0.2">
      <c r="A181" s="51" t="s">
        <v>1435</v>
      </c>
      <c r="B181" s="57" t="s">
        <v>1975</v>
      </c>
      <c r="C181" s="57" t="s">
        <v>3112</v>
      </c>
      <c r="D181" s="87">
        <v>1430</v>
      </c>
      <c r="E181" s="129">
        <v>6757</v>
      </c>
      <c r="F181" s="131">
        <v>41408</v>
      </c>
      <c r="G181" s="103" t="s">
        <v>2224</v>
      </c>
      <c r="H181" s="17" t="s">
        <v>769</v>
      </c>
      <c r="I181" s="16"/>
      <c r="J181" s="17" t="s">
        <v>769</v>
      </c>
      <c r="K181" s="16"/>
      <c r="L181" s="16"/>
      <c r="M181" s="17" t="s">
        <v>769</v>
      </c>
      <c r="N181" s="17"/>
      <c r="O181" s="16"/>
      <c r="P181" s="18"/>
    </row>
    <row r="182" spans="1:16" s="56" customFormat="1" ht="40.5" customHeight="1" x14ac:dyDescent="0.2">
      <c r="A182" s="51" t="s">
        <v>1436</v>
      </c>
      <c r="B182" s="57" t="s">
        <v>2021</v>
      </c>
      <c r="C182" s="57" t="s">
        <v>3113</v>
      </c>
      <c r="D182" s="87">
        <v>2000</v>
      </c>
      <c r="E182" s="129">
        <v>6765</v>
      </c>
      <c r="F182" s="131">
        <v>41415</v>
      </c>
      <c r="G182" s="103" t="s">
        <v>2225</v>
      </c>
      <c r="H182" s="17" t="s">
        <v>769</v>
      </c>
      <c r="I182" s="16"/>
      <c r="J182" s="17" t="s">
        <v>769</v>
      </c>
      <c r="K182" s="16"/>
      <c r="L182" s="16"/>
      <c r="M182" s="17" t="s">
        <v>769</v>
      </c>
      <c r="N182" s="17"/>
      <c r="O182" s="16"/>
      <c r="P182" s="18"/>
    </row>
    <row r="183" spans="1:16" s="56" customFormat="1" ht="40.5" customHeight="1" x14ac:dyDescent="0.2">
      <c r="A183" s="51" t="s">
        <v>1437</v>
      </c>
      <c r="B183" s="57" t="s">
        <v>2022</v>
      </c>
      <c r="C183" s="57" t="s">
        <v>3114</v>
      </c>
      <c r="D183" s="87">
        <f>296+1785</f>
        <v>2081</v>
      </c>
      <c r="E183" s="129">
        <v>6775</v>
      </c>
      <c r="F183" s="131">
        <v>41431</v>
      </c>
      <c r="G183" s="103" t="s">
        <v>2226</v>
      </c>
      <c r="H183" s="17" t="s">
        <v>769</v>
      </c>
      <c r="I183" s="16"/>
      <c r="J183" s="17" t="s">
        <v>769</v>
      </c>
      <c r="K183" s="16"/>
      <c r="L183" s="16"/>
      <c r="M183" s="17" t="s">
        <v>769</v>
      </c>
      <c r="N183" s="17"/>
      <c r="O183" s="16"/>
      <c r="P183" s="18"/>
    </row>
    <row r="184" spans="1:16" s="56" customFormat="1" ht="40.5" customHeight="1" x14ac:dyDescent="0.2">
      <c r="A184" s="825" t="s">
        <v>1438</v>
      </c>
      <c r="B184" s="57" t="s">
        <v>442</v>
      </c>
      <c r="C184" s="828" t="s">
        <v>3115</v>
      </c>
      <c r="D184" s="87">
        <v>120</v>
      </c>
      <c r="E184" s="129">
        <v>6755</v>
      </c>
      <c r="F184" s="824">
        <v>41408</v>
      </c>
      <c r="G184" s="799" t="s">
        <v>2227</v>
      </c>
      <c r="H184" s="17" t="s">
        <v>769</v>
      </c>
      <c r="I184" s="16"/>
      <c r="J184" s="17" t="s">
        <v>769</v>
      </c>
      <c r="K184" s="16"/>
      <c r="L184" s="16"/>
      <c r="M184" s="17" t="s">
        <v>769</v>
      </c>
      <c r="N184" s="17"/>
      <c r="O184" s="16"/>
      <c r="P184" s="18"/>
    </row>
    <row r="185" spans="1:16" s="56" customFormat="1" ht="40.5" customHeight="1" x14ac:dyDescent="0.2">
      <c r="A185" s="825"/>
      <c r="B185" s="57" t="s">
        <v>746</v>
      </c>
      <c r="C185" s="828"/>
      <c r="D185" s="87">
        <v>169.5</v>
      </c>
      <c r="E185" s="129">
        <v>6756</v>
      </c>
      <c r="F185" s="824"/>
      <c r="G185" s="799"/>
      <c r="H185" s="17" t="s">
        <v>769</v>
      </c>
      <c r="I185" s="16"/>
      <c r="J185" s="17" t="s">
        <v>769</v>
      </c>
      <c r="K185" s="16"/>
      <c r="L185" s="16"/>
      <c r="M185" s="17" t="s">
        <v>769</v>
      </c>
      <c r="N185" s="17"/>
      <c r="O185" s="16"/>
      <c r="P185" s="18"/>
    </row>
    <row r="186" spans="1:16" s="56" customFormat="1" ht="40.5" customHeight="1" x14ac:dyDescent="0.2">
      <c r="A186" s="51" t="s">
        <v>1439</v>
      </c>
      <c r="B186" s="57" t="s">
        <v>1716</v>
      </c>
      <c r="C186" s="57" t="s">
        <v>2973</v>
      </c>
      <c r="D186" s="87">
        <v>1440</v>
      </c>
      <c r="E186" s="129">
        <v>6767</v>
      </c>
      <c r="F186" s="131">
        <v>41417</v>
      </c>
      <c r="G186" s="103" t="s">
        <v>2211</v>
      </c>
      <c r="H186" s="17" t="s">
        <v>769</v>
      </c>
      <c r="I186" s="16"/>
      <c r="J186" s="17" t="s">
        <v>769</v>
      </c>
      <c r="K186" s="16"/>
      <c r="L186" s="16"/>
      <c r="M186" s="17" t="s">
        <v>769</v>
      </c>
      <c r="N186" s="17"/>
      <c r="O186" s="16"/>
      <c r="P186" s="18"/>
    </row>
    <row r="187" spans="1:16" s="56" customFormat="1" ht="45.75" customHeight="1" x14ac:dyDescent="0.2">
      <c r="A187" s="825" t="s">
        <v>1440</v>
      </c>
      <c r="B187" s="57" t="s">
        <v>2023</v>
      </c>
      <c r="C187" s="828" t="s">
        <v>3116</v>
      </c>
      <c r="D187" s="87">
        <v>16743</v>
      </c>
      <c r="E187" s="129" t="s">
        <v>2228</v>
      </c>
      <c r="F187" s="131">
        <v>41456</v>
      </c>
      <c r="G187" s="103" t="s">
        <v>2229</v>
      </c>
      <c r="H187" s="17" t="s">
        <v>769</v>
      </c>
      <c r="I187" s="16"/>
      <c r="J187" s="17" t="s">
        <v>769</v>
      </c>
      <c r="K187" s="16"/>
      <c r="L187" s="16"/>
      <c r="M187" s="17" t="s">
        <v>769</v>
      </c>
      <c r="N187" s="17"/>
      <c r="O187" s="16"/>
      <c r="P187" s="18"/>
    </row>
    <row r="188" spans="1:16" s="56" customFormat="1" ht="45.75" customHeight="1" x14ac:dyDescent="0.2">
      <c r="A188" s="825"/>
      <c r="B188" s="57" t="s">
        <v>747</v>
      </c>
      <c r="C188" s="828"/>
      <c r="D188" s="87">
        <v>1243.0999999999999</v>
      </c>
      <c r="E188" s="129">
        <v>6786</v>
      </c>
      <c r="F188" s="131">
        <v>41445</v>
      </c>
      <c r="G188" s="103" t="s">
        <v>2230</v>
      </c>
      <c r="H188" s="17" t="s">
        <v>769</v>
      </c>
      <c r="I188" s="16"/>
      <c r="J188" s="17" t="s">
        <v>769</v>
      </c>
      <c r="K188" s="16"/>
      <c r="L188" s="16"/>
      <c r="M188" s="17" t="s">
        <v>769</v>
      </c>
      <c r="N188" s="17"/>
      <c r="O188" s="16"/>
      <c r="P188" s="18"/>
    </row>
    <row r="189" spans="1:16" s="56" customFormat="1" ht="45.75" customHeight="1" x14ac:dyDescent="0.2">
      <c r="A189" s="825"/>
      <c r="B189" s="57" t="s">
        <v>54</v>
      </c>
      <c r="C189" s="828"/>
      <c r="D189" s="87">
        <v>6600</v>
      </c>
      <c r="E189" s="129" t="s">
        <v>2231</v>
      </c>
      <c r="F189" s="131">
        <v>41456</v>
      </c>
      <c r="G189" s="103" t="s">
        <v>2229</v>
      </c>
      <c r="H189" s="17" t="s">
        <v>769</v>
      </c>
      <c r="I189" s="16"/>
      <c r="J189" s="17" t="s">
        <v>769</v>
      </c>
      <c r="K189" s="16"/>
      <c r="L189" s="16"/>
      <c r="M189" s="17" t="s">
        <v>769</v>
      </c>
      <c r="N189" s="17"/>
      <c r="O189" s="16"/>
      <c r="P189" s="18"/>
    </row>
    <row r="190" spans="1:16" s="56" customFormat="1" ht="45.75" customHeight="1" x14ac:dyDescent="0.2">
      <c r="A190" s="825"/>
      <c r="B190" s="57" t="s">
        <v>78</v>
      </c>
      <c r="C190" s="828"/>
      <c r="D190" s="87">
        <v>755.6</v>
      </c>
      <c r="E190" s="129">
        <v>6788</v>
      </c>
      <c r="F190" s="131">
        <v>41446</v>
      </c>
      <c r="G190" s="103" t="s">
        <v>2232</v>
      </c>
      <c r="H190" s="17" t="s">
        <v>769</v>
      </c>
      <c r="I190" s="16"/>
      <c r="J190" s="17" t="s">
        <v>769</v>
      </c>
      <c r="K190" s="16"/>
      <c r="L190" s="16"/>
      <c r="M190" s="17" t="s">
        <v>769</v>
      </c>
      <c r="N190" s="17"/>
      <c r="O190" s="16"/>
      <c r="P190" s="18"/>
    </row>
    <row r="191" spans="1:16" s="56" customFormat="1" ht="45.75" customHeight="1" x14ac:dyDescent="0.2">
      <c r="A191" s="825" t="s">
        <v>1441</v>
      </c>
      <c r="B191" s="57" t="s">
        <v>67</v>
      </c>
      <c r="C191" s="828" t="s">
        <v>2535</v>
      </c>
      <c r="D191" s="87">
        <v>254.25</v>
      </c>
      <c r="E191" s="129">
        <v>6759</v>
      </c>
      <c r="F191" s="824">
        <v>41414</v>
      </c>
      <c r="G191" s="799" t="s">
        <v>2233</v>
      </c>
      <c r="H191" s="17" t="s">
        <v>769</v>
      </c>
      <c r="I191" s="16"/>
      <c r="J191" s="17" t="s">
        <v>769</v>
      </c>
      <c r="K191" s="16"/>
      <c r="L191" s="16"/>
      <c r="M191" s="17" t="s">
        <v>769</v>
      </c>
      <c r="N191" s="17"/>
      <c r="O191" s="16"/>
      <c r="P191" s="18"/>
    </row>
    <row r="192" spans="1:16" s="56" customFormat="1" ht="45.75" customHeight="1" x14ac:dyDescent="0.2">
      <c r="A192" s="825"/>
      <c r="B192" s="57" t="s">
        <v>442</v>
      </c>
      <c r="C192" s="828"/>
      <c r="D192" s="87">
        <v>180</v>
      </c>
      <c r="E192" s="129">
        <v>6760</v>
      </c>
      <c r="F192" s="824"/>
      <c r="G192" s="799"/>
      <c r="H192" s="17" t="s">
        <v>769</v>
      </c>
      <c r="I192" s="16"/>
      <c r="J192" s="17" t="s">
        <v>769</v>
      </c>
      <c r="K192" s="16"/>
      <c r="L192" s="16"/>
      <c r="M192" s="17" t="s">
        <v>769</v>
      </c>
      <c r="N192" s="17"/>
      <c r="O192" s="16"/>
      <c r="P192" s="18"/>
    </row>
    <row r="193" spans="1:16" s="56" customFormat="1" ht="45.75" customHeight="1" x14ac:dyDescent="0.2">
      <c r="A193" s="825" t="s">
        <v>1442</v>
      </c>
      <c r="B193" s="57" t="s">
        <v>746</v>
      </c>
      <c r="C193" s="828" t="s">
        <v>2535</v>
      </c>
      <c r="D193" s="87">
        <v>169.5</v>
      </c>
      <c r="E193" s="129">
        <v>6769</v>
      </c>
      <c r="F193" s="824">
        <v>41421</v>
      </c>
      <c r="G193" s="799" t="s">
        <v>2234</v>
      </c>
      <c r="H193" s="17" t="s">
        <v>769</v>
      </c>
      <c r="I193" s="16"/>
      <c r="J193" s="17" t="s">
        <v>769</v>
      </c>
      <c r="K193" s="16"/>
      <c r="L193" s="16"/>
      <c r="M193" s="17" t="s">
        <v>769</v>
      </c>
      <c r="N193" s="17"/>
      <c r="O193" s="16"/>
      <c r="P193" s="18"/>
    </row>
    <row r="194" spans="1:16" s="56" customFormat="1" ht="45.75" customHeight="1" x14ac:dyDescent="0.2">
      <c r="A194" s="825"/>
      <c r="B194" s="57" t="s">
        <v>442</v>
      </c>
      <c r="C194" s="828"/>
      <c r="D194" s="87">
        <v>120</v>
      </c>
      <c r="E194" s="129">
        <v>6768</v>
      </c>
      <c r="F194" s="824"/>
      <c r="G194" s="799"/>
      <c r="H194" s="17" t="s">
        <v>769</v>
      </c>
      <c r="I194" s="16"/>
      <c r="J194" s="17" t="s">
        <v>769</v>
      </c>
      <c r="K194" s="16"/>
      <c r="L194" s="16"/>
      <c r="M194" s="17" t="s">
        <v>769</v>
      </c>
      <c r="N194" s="17"/>
      <c r="O194" s="16"/>
      <c r="P194" s="18"/>
    </row>
    <row r="195" spans="1:16" s="56" customFormat="1" ht="45.75" customHeight="1" x14ac:dyDescent="0.2">
      <c r="A195" s="51" t="s">
        <v>1443</v>
      </c>
      <c r="B195" s="57" t="s">
        <v>746</v>
      </c>
      <c r="C195" s="57" t="s">
        <v>3117</v>
      </c>
      <c r="D195" s="87">
        <v>209.5</v>
      </c>
      <c r="E195" s="129">
        <v>6770</v>
      </c>
      <c r="F195" s="131">
        <v>41424</v>
      </c>
      <c r="G195" s="103" t="s">
        <v>2235</v>
      </c>
      <c r="H195" s="17" t="s">
        <v>769</v>
      </c>
      <c r="I195" s="16"/>
      <c r="J195" s="17" t="s">
        <v>769</v>
      </c>
      <c r="K195" s="16"/>
      <c r="L195" s="16"/>
      <c r="M195" s="17" t="s">
        <v>769</v>
      </c>
      <c r="N195" s="17"/>
      <c r="O195" s="16"/>
      <c r="P195" s="18"/>
    </row>
    <row r="196" spans="1:16" s="56" customFormat="1" ht="45.75" customHeight="1" x14ac:dyDescent="0.2">
      <c r="A196" s="51" t="s">
        <v>1444</v>
      </c>
      <c r="B196" s="57" t="s">
        <v>737</v>
      </c>
      <c r="C196" s="57" t="s">
        <v>2537</v>
      </c>
      <c r="D196" s="87">
        <v>99.46</v>
      </c>
      <c r="E196" s="129">
        <v>6771</v>
      </c>
      <c r="F196" s="131">
        <v>41429</v>
      </c>
      <c r="G196" s="103" t="s">
        <v>2236</v>
      </c>
      <c r="H196" s="17" t="s">
        <v>769</v>
      </c>
      <c r="I196" s="16"/>
      <c r="J196" s="17" t="s">
        <v>769</v>
      </c>
      <c r="K196" s="16"/>
      <c r="L196" s="16"/>
      <c r="M196" s="17" t="s">
        <v>769</v>
      </c>
      <c r="N196" s="17"/>
      <c r="O196" s="16"/>
      <c r="P196" s="18"/>
    </row>
    <row r="197" spans="1:16" s="56" customFormat="1" ht="45.75" customHeight="1" x14ac:dyDescent="0.2">
      <c r="A197" s="825" t="s">
        <v>1445</v>
      </c>
      <c r="B197" s="57" t="s">
        <v>1974</v>
      </c>
      <c r="C197" s="828" t="s">
        <v>3118</v>
      </c>
      <c r="D197" s="87">
        <v>17550</v>
      </c>
      <c r="E197" s="129" t="s">
        <v>2237</v>
      </c>
      <c r="F197" s="131">
        <v>41498</v>
      </c>
      <c r="G197" s="103" t="s">
        <v>2238</v>
      </c>
      <c r="H197" s="17" t="s">
        <v>769</v>
      </c>
      <c r="I197" s="16"/>
      <c r="J197" s="17" t="s">
        <v>769</v>
      </c>
      <c r="K197" s="16"/>
      <c r="L197" s="16"/>
      <c r="M197" s="17" t="s">
        <v>769</v>
      </c>
      <c r="N197" s="17"/>
      <c r="O197" s="16"/>
      <c r="P197" s="18"/>
    </row>
    <row r="198" spans="1:16" s="56" customFormat="1" ht="45.75" customHeight="1" x14ac:dyDescent="0.2">
      <c r="A198" s="825"/>
      <c r="B198" s="57" t="s">
        <v>1983</v>
      </c>
      <c r="C198" s="828"/>
      <c r="D198" s="87">
        <v>3390</v>
      </c>
      <c r="E198" s="129" t="s">
        <v>2239</v>
      </c>
      <c r="F198" s="131">
        <v>41498</v>
      </c>
      <c r="G198" s="103" t="s">
        <v>2240</v>
      </c>
      <c r="H198" s="17" t="s">
        <v>769</v>
      </c>
      <c r="I198" s="16"/>
      <c r="J198" s="17" t="s">
        <v>769</v>
      </c>
      <c r="K198" s="16"/>
      <c r="L198" s="16"/>
      <c r="M198" s="17" t="s">
        <v>769</v>
      </c>
      <c r="N198" s="17"/>
      <c r="O198" s="16"/>
      <c r="P198" s="18"/>
    </row>
    <row r="199" spans="1:16" s="56" customFormat="1" ht="45.75" customHeight="1" x14ac:dyDescent="0.2">
      <c r="A199" s="51" t="s">
        <v>1446</v>
      </c>
      <c r="B199" s="57" t="s">
        <v>1931</v>
      </c>
      <c r="C199" s="57" t="s">
        <v>3119</v>
      </c>
      <c r="D199" s="87">
        <v>16690.96</v>
      </c>
      <c r="E199" s="129" t="s">
        <v>2241</v>
      </c>
      <c r="F199" s="131">
        <v>41477</v>
      </c>
      <c r="G199" s="103" t="s">
        <v>2242</v>
      </c>
      <c r="H199" s="17" t="s">
        <v>769</v>
      </c>
      <c r="I199" s="16"/>
      <c r="J199" s="17" t="s">
        <v>769</v>
      </c>
      <c r="K199" s="16"/>
      <c r="L199" s="16"/>
      <c r="M199" s="17" t="s">
        <v>769</v>
      </c>
      <c r="N199" s="17"/>
      <c r="O199" s="16"/>
      <c r="P199" s="18"/>
    </row>
    <row r="200" spans="1:16" s="56" customFormat="1" ht="45.75" customHeight="1" x14ac:dyDescent="0.2">
      <c r="A200" s="825" t="s">
        <v>1447</v>
      </c>
      <c r="B200" s="57" t="s">
        <v>1740</v>
      </c>
      <c r="C200" s="828" t="s">
        <v>3120</v>
      </c>
      <c r="D200" s="87">
        <v>10065</v>
      </c>
      <c r="E200" s="129" t="s">
        <v>2243</v>
      </c>
      <c r="F200" s="131">
        <v>41471</v>
      </c>
      <c r="G200" s="103" t="s">
        <v>2244</v>
      </c>
      <c r="H200" s="17" t="s">
        <v>769</v>
      </c>
      <c r="I200" s="16"/>
      <c r="J200" s="17" t="s">
        <v>769</v>
      </c>
      <c r="K200" s="16"/>
      <c r="L200" s="16"/>
      <c r="M200" s="17" t="s">
        <v>769</v>
      </c>
      <c r="N200" s="17"/>
      <c r="O200" s="16"/>
      <c r="P200" s="18"/>
    </row>
    <row r="201" spans="1:16" s="56" customFormat="1" ht="45.75" customHeight="1" x14ac:dyDescent="0.2">
      <c r="A201" s="825"/>
      <c r="B201" s="57" t="s">
        <v>1740</v>
      </c>
      <c r="C201" s="828"/>
      <c r="D201" s="87">
        <v>8970</v>
      </c>
      <c r="E201" s="129" t="s">
        <v>2245</v>
      </c>
      <c r="F201" s="131">
        <v>41506</v>
      </c>
      <c r="G201" s="103" t="s">
        <v>2246</v>
      </c>
      <c r="H201" s="17" t="s">
        <v>769</v>
      </c>
      <c r="I201" s="16"/>
      <c r="J201" s="17" t="s">
        <v>769</v>
      </c>
      <c r="K201" s="16"/>
      <c r="L201" s="16"/>
      <c r="M201" s="17" t="s">
        <v>769</v>
      </c>
      <c r="N201" s="17"/>
      <c r="O201" s="16"/>
      <c r="P201" s="18"/>
    </row>
    <row r="202" spans="1:16" s="56" customFormat="1" ht="45.75" customHeight="1" x14ac:dyDescent="0.2">
      <c r="A202" s="51" t="s">
        <v>1448</v>
      </c>
      <c r="B202" s="57" t="s">
        <v>2024</v>
      </c>
      <c r="C202" s="57" t="s">
        <v>3121</v>
      </c>
      <c r="D202" s="87">
        <v>2220</v>
      </c>
      <c r="E202" s="129">
        <v>6800</v>
      </c>
      <c r="F202" s="131">
        <v>41463</v>
      </c>
      <c r="G202" s="103" t="s">
        <v>2247</v>
      </c>
      <c r="H202" s="17" t="s">
        <v>769</v>
      </c>
      <c r="I202" s="16"/>
      <c r="J202" s="17" t="s">
        <v>769</v>
      </c>
      <c r="K202" s="16"/>
      <c r="L202" s="16"/>
      <c r="M202" s="17" t="s">
        <v>769</v>
      </c>
      <c r="N202" s="17"/>
      <c r="O202" s="16"/>
      <c r="P202" s="18"/>
    </row>
    <row r="203" spans="1:16" s="56" customFormat="1" ht="45.75" customHeight="1" x14ac:dyDescent="0.2">
      <c r="A203" s="51" t="s">
        <v>1449</v>
      </c>
      <c r="B203" s="57" t="s">
        <v>2025</v>
      </c>
      <c r="C203" s="57" t="s">
        <v>3122</v>
      </c>
      <c r="D203" s="87">
        <v>10000</v>
      </c>
      <c r="E203" s="129" t="s">
        <v>2248</v>
      </c>
      <c r="F203" s="131">
        <v>41470</v>
      </c>
      <c r="G203" s="103" t="s">
        <v>2249</v>
      </c>
      <c r="H203" s="17" t="s">
        <v>769</v>
      </c>
      <c r="I203" s="16"/>
      <c r="J203" s="17" t="s">
        <v>769</v>
      </c>
      <c r="K203" s="16"/>
      <c r="L203" s="16"/>
      <c r="M203" s="17" t="s">
        <v>769</v>
      </c>
      <c r="N203" s="17"/>
      <c r="O203" s="16"/>
      <c r="P203" s="18"/>
    </row>
    <row r="204" spans="1:16" s="56" customFormat="1" ht="45.75" customHeight="1" x14ac:dyDescent="0.2">
      <c r="A204" s="51" t="s">
        <v>1450</v>
      </c>
      <c r="B204" s="57" t="s">
        <v>746</v>
      </c>
      <c r="C204" s="57" t="s">
        <v>3117</v>
      </c>
      <c r="D204" s="87">
        <v>209.5</v>
      </c>
      <c r="E204" s="129">
        <v>6777</v>
      </c>
      <c r="F204" s="131">
        <v>41431</v>
      </c>
      <c r="G204" s="103" t="s">
        <v>2250</v>
      </c>
      <c r="H204" s="17" t="s">
        <v>769</v>
      </c>
      <c r="I204" s="16"/>
      <c r="J204" s="17" t="s">
        <v>769</v>
      </c>
      <c r="K204" s="16"/>
      <c r="L204" s="16"/>
      <c r="M204" s="17" t="s">
        <v>769</v>
      </c>
      <c r="N204" s="17"/>
      <c r="O204" s="16"/>
      <c r="P204" s="18"/>
    </row>
    <row r="205" spans="1:16" s="56" customFormat="1" ht="45.75" customHeight="1" x14ac:dyDescent="0.2">
      <c r="A205" s="51" t="s">
        <v>1451</v>
      </c>
      <c r="B205" s="57" t="s">
        <v>2026</v>
      </c>
      <c r="C205" s="57" t="s">
        <v>3123</v>
      </c>
      <c r="D205" s="87">
        <v>225</v>
      </c>
      <c r="E205" s="129">
        <v>6791</v>
      </c>
      <c r="F205" s="131">
        <v>41456</v>
      </c>
      <c r="G205" s="103" t="s">
        <v>2251</v>
      </c>
      <c r="H205" s="17" t="s">
        <v>769</v>
      </c>
      <c r="I205" s="16"/>
      <c r="J205" s="17" t="s">
        <v>769</v>
      </c>
      <c r="K205" s="16"/>
      <c r="L205" s="16"/>
      <c r="M205" s="17" t="s">
        <v>769</v>
      </c>
      <c r="N205" s="17"/>
      <c r="O205" s="16"/>
      <c r="P205" s="18"/>
    </row>
    <row r="206" spans="1:16" s="56" customFormat="1" ht="45.75" customHeight="1" x14ac:dyDescent="0.2">
      <c r="A206" s="51" t="s">
        <v>1452</v>
      </c>
      <c r="B206" s="57" t="s">
        <v>2027</v>
      </c>
      <c r="C206" s="57" t="s">
        <v>3124</v>
      </c>
      <c r="D206" s="87">
        <v>194.7</v>
      </c>
      <c r="E206" s="129">
        <v>6789</v>
      </c>
      <c r="F206" s="131">
        <v>41452</v>
      </c>
      <c r="G206" s="103" t="s">
        <v>2252</v>
      </c>
      <c r="H206" s="17" t="s">
        <v>769</v>
      </c>
      <c r="I206" s="16"/>
      <c r="J206" s="17" t="s">
        <v>769</v>
      </c>
      <c r="K206" s="16"/>
      <c r="L206" s="16"/>
      <c r="M206" s="17" t="s">
        <v>769</v>
      </c>
      <c r="N206" s="17"/>
      <c r="O206" s="16"/>
      <c r="P206" s="18"/>
    </row>
    <row r="207" spans="1:16" s="56" customFormat="1" ht="45.75" customHeight="1" x14ac:dyDescent="0.2">
      <c r="A207" s="51" t="s">
        <v>1453</v>
      </c>
      <c r="B207" s="57" t="s">
        <v>2028</v>
      </c>
      <c r="C207" s="57" t="s">
        <v>3125</v>
      </c>
      <c r="D207" s="87">
        <v>2970</v>
      </c>
      <c r="E207" s="129">
        <v>6798</v>
      </c>
      <c r="F207" s="131">
        <v>41460</v>
      </c>
      <c r="G207" s="103" t="s">
        <v>2253</v>
      </c>
      <c r="H207" s="17" t="s">
        <v>769</v>
      </c>
      <c r="I207" s="16"/>
      <c r="J207" s="17" t="s">
        <v>769</v>
      </c>
      <c r="K207" s="16"/>
      <c r="L207" s="16"/>
      <c r="M207" s="17" t="s">
        <v>769</v>
      </c>
      <c r="N207" s="17"/>
      <c r="O207" s="16"/>
      <c r="P207" s="18"/>
    </row>
    <row r="208" spans="1:16" s="56" customFormat="1" ht="45.75" customHeight="1" x14ac:dyDescent="0.2">
      <c r="A208" s="51" t="s">
        <v>1454</v>
      </c>
      <c r="B208" s="57" t="s">
        <v>2029</v>
      </c>
      <c r="C208" s="57" t="s">
        <v>3126</v>
      </c>
      <c r="D208" s="87">
        <v>1280</v>
      </c>
      <c r="E208" s="129">
        <v>6796</v>
      </c>
      <c r="F208" s="131">
        <v>41488</v>
      </c>
      <c r="G208" s="103" t="s">
        <v>2254</v>
      </c>
      <c r="H208" s="17" t="s">
        <v>769</v>
      </c>
      <c r="I208" s="16"/>
      <c r="J208" s="17" t="s">
        <v>769</v>
      </c>
      <c r="K208" s="16"/>
      <c r="L208" s="16"/>
      <c r="M208" s="17" t="s">
        <v>769</v>
      </c>
      <c r="N208" s="17"/>
      <c r="O208" s="16"/>
      <c r="P208" s="18"/>
    </row>
    <row r="209" spans="1:16" s="56" customFormat="1" ht="45.75" customHeight="1" x14ac:dyDescent="0.2">
      <c r="A209" s="825" t="s">
        <v>1455</v>
      </c>
      <c r="B209" s="57" t="s">
        <v>2030</v>
      </c>
      <c r="C209" s="828" t="s">
        <v>3127</v>
      </c>
      <c r="D209" s="87">
        <v>1700</v>
      </c>
      <c r="E209" s="129">
        <v>6794</v>
      </c>
      <c r="F209" s="131">
        <v>41457</v>
      </c>
      <c r="G209" s="103" t="s">
        <v>2255</v>
      </c>
      <c r="H209" s="17" t="s">
        <v>769</v>
      </c>
      <c r="I209" s="16"/>
      <c r="J209" s="17" t="s">
        <v>769</v>
      </c>
      <c r="K209" s="16"/>
      <c r="L209" s="16"/>
      <c r="M209" s="17" t="s">
        <v>769</v>
      </c>
      <c r="N209" s="17"/>
      <c r="O209" s="16"/>
      <c r="P209" s="18"/>
    </row>
    <row r="210" spans="1:16" s="56" customFormat="1" ht="45.75" customHeight="1" x14ac:dyDescent="0.2">
      <c r="A210" s="825"/>
      <c r="B210" s="57" t="s">
        <v>750</v>
      </c>
      <c r="C210" s="828"/>
      <c r="D210" s="87">
        <v>1550</v>
      </c>
      <c r="E210" s="129">
        <v>6795</v>
      </c>
      <c r="F210" s="131">
        <v>41457</v>
      </c>
      <c r="G210" s="103" t="s">
        <v>2255</v>
      </c>
      <c r="H210" s="17" t="s">
        <v>769</v>
      </c>
      <c r="I210" s="16"/>
      <c r="J210" s="17" t="s">
        <v>769</v>
      </c>
      <c r="K210" s="16"/>
      <c r="L210" s="16"/>
      <c r="M210" s="17" t="s">
        <v>769</v>
      </c>
      <c r="N210" s="17"/>
      <c r="O210" s="16"/>
      <c r="P210" s="18"/>
    </row>
    <row r="211" spans="1:16" s="56" customFormat="1" ht="45.75" customHeight="1" x14ac:dyDescent="0.2">
      <c r="A211" s="51" t="s">
        <v>1456</v>
      </c>
      <c r="B211" s="57" t="s">
        <v>747</v>
      </c>
      <c r="C211" s="57" t="s">
        <v>3128</v>
      </c>
      <c r="D211" s="87">
        <v>410</v>
      </c>
      <c r="E211" s="129">
        <v>6792</v>
      </c>
      <c r="F211" s="131">
        <v>41456</v>
      </c>
      <c r="G211" s="103" t="s">
        <v>2256</v>
      </c>
      <c r="H211" s="17" t="s">
        <v>769</v>
      </c>
      <c r="I211" s="16"/>
      <c r="J211" s="17" t="s">
        <v>769</v>
      </c>
      <c r="K211" s="16"/>
      <c r="L211" s="16"/>
      <c r="M211" s="17" t="s">
        <v>769</v>
      </c>
      <c r="N211" s="17"/>
      <c r="O211" s="16"/>
      <c r="P211" s="18"/>
    </row>
    <row r="212" spans="1:16" s="56" customFormat="1" ht="45.75" customHeight="1" x14ac:dyDescent="0.2">
      <c r="A212" s="51" t="s">
        <v>1457</v>
      </c>
      <c r="B212" s="57" t="s">
        <v>737</v>
      </c>
      <c r="C212" s="57" t="s">
        <v>2537</v>
      </c>
      <c r="D212" s="87">
        <v>99.46</v>
      </c>
      <c r="E212" s="129">
        <v>6787</v>
      </c>
      <c r="F212" s="131">
        <v>41445</v>
      </c>
      <c r="G212" s="103" t="s">
        <v>2257</v>
      </c>
      <c r="H212" s="17" t="s">
        <v>769</v>
      </c>
      <c r="I212" s="16"/>
      <c r="J212" s="17" t="s">
        <v>769</v>
      </c>
      <c r="K212" s="16"/>
      <c r="L212" s="16"/>
      <c r="M212" s="17" t="s">
        <v>769</v>
      </c>
      <c r="N212" s="17"/>
      <c r="O212" s="16"/>
      <c r="P212" s="18"/>
    </row>
    <row r="213" spans="1:16" s="56" customFormat="1" ht="45.75" customHeight="1" x14ac:dyDescent="0.2">
      <c r="A213" s="825" t="s">
        <v>1458</v>
      </c>
      <c r="B213" s="57" t="s">
        <v>2031</v>
      </c>
      <c r="C213" s="828" t="s">
        <v>3129</v>
      </c>
      <c r="D213" s="87">
        <v>775.53</v>
      </c>
      <c r="E213" s="129">
        <v>6813</v>
      </c>
      <c r="F213" s="131">
        <v>41474</v>
      </c>
      <c r="G213" s="103" t="s">
        <v>2258</v>
      </c>
      <c r="H213" s="17" t="s">
        <v>769</v>
      </c>
      <c r="I213" s="16"/>
      <c r="J213" s="17" t="s">
        <v>769</v>
      </c>
      <c r="K213" s="16"/>
      <c r="L213" s="16"/>
      <c r="M213" s="17" t="s">
        <v>769</v>
      </c>
      <c r="N213" s="17"/>
      <c r="O213" s="16"/>
      <c r="P213" s="18"/>
    </row>
    <row r="214" spans="1:16" s="56" customFormat="1" ht="45.75" customHeight="1" x14ac:dyDescent="0.2">
      <c r="A214" s="825"/>
      <c r="B214" s="57" t="s">
        <v>2032</v>
      </c>
      <c r="C214" s="828"/>
      <c r="D214" s="87">
        <v>2983.73</v>
      </c>
      <c r="E214" s="129">
        <v>6814</v>
      </c>
      <c r="F214" s="131">
        <v>41474</v>
      </c>
      <c r="G214" s="103" t="s">
        <v>2259</v>
      </c>
      <c r="H214" s="17" t="s">
        <v>769</v>
      </c>
      <c r="I214" s="16"/>
      <c r="J214" s="17" t="s">
        <v>769</v>
      </c>
      <c r="K214" s="16"/>
      <c r="L214" s="16"/>
      <c r="M214" s="17" t="s">
        <v>769</v>
      </c>
      <c r="N214" s="17"/>
      <c r="O214" s="16"/>
      <c r="P214" s="18"/>
    </row>
    <row r="215" spans="1:16" s="56" customFormat="1" ht="45.75" customHeight="1" x14ac:dyDescent="0.2">
      <c r="A215" s="825"/>
      <c r="B215" s="57" t="s">
        <v>2033</v>
      </c>
      <c r="C215" s="828"/>
      <c r="D215" s="87">
        <v>140</v>
      </c>
      <c r="E215" s="129">
        <v>6815</v>
      </c>
      <c r="F215" s="131">
        <v>41474</v>
      </c>
      <c r="G215" s="103" t="s">
        <v>2260</v>
      </c>
      <c r="H215" s="17" t="s">
        <v>769</v>
      </c>
      <c r="I215" s="16"/>
      <c r="J215" s="17" t="s">
        <v>769</v>
      </c>
      <c r="K215" s="16"/>
      <c r="L215" s="16"/>
      <c r="M215" s="17" t="s">
        <v>769</v>
      </c>
      <c r="N215" s="17"/>
      <c r="O215" s="16"/>
      <c r="P215" s="18"/>
    </row>
    <row r="216" spans="1:16" s="56" customFormat="1" ht="45.75" customHeight="1" x14ac:dyDescent="0.2">
      <c r="A216" s="825"/>
      <c r="B216" s="57" t="s">
        <v>2034</v>
      </c>
      <c r="C216" s="828"/>
      <c r="D216" s="87">
        <v>140</v>
      </c>
      <c r="E216" s="129">
        <v>6816</v>
      </c>
      <c r="F216" s="131">
        <v>41474</v>
      </c>
      <c r="G216" s="103" t="s">
        <v>2260</v>
      </c>
      <c r="H216" s="17" t="s">
        <v>769</v>
      </c>
      <c r="I216" s="16"/>
      <c r="J216" s="17" t="s">
        <v>769</v>
      </c>
      <c r="K216" s="16"/>
      <c r="L216" s="16"/>
      <c r="M216" s="17" t="s">
        <v>769</v>
      </c>
      <c r="N216" s="17"/>
      <c r="O216" s="16"/>
      <c r="P216" s="18"/>
    </row>
    <row r="217" spans="1:16" s="56" customFormat="1" ht="45.75" customHeight="1" x14ac:dyDescent="0.2">
      <c r="A217" s="825"/>
      <c r="B217" s="57" t="s">
        <v>2035</v>
      </c>
      <c r="C217" s="828"/>
      <c r="D217" s="87">
        <v>35</v>
      </c>
      <c r="E217" s="129">
        <v>6817</v>
      </c>
      <c r="F217" s="131">
        <v>41474</v>
      </c>
      <c r="G217" s="103" t="s">
        <v>2260</v>
      </c>
      <c r="H217" s="17" t="s">
        <v>769</v>
      </c>
      <c r="I217" s="16"/>
      <c r="J217" s="17" t="s">
        <v>769</v>
      </c>
      <c r="K217" s="16"/>
      <c r="L217" s="16"/>
      <c r="M217" s="17" t="s">
        <v>769</v>
      </c>
      <c r="N217" s="17"/>
      <c r="O217" s="16"/>
      <c r="P217" s="18"/>
    </row>
    <row r="218" spans="1:16" s="56" customFormat="1" ht="45.75" customHeight="1" x14ac:dyDescent="0.2">
      <c r="A218" s="825"/>
      <c r="B218" s="57" t="s">
        <v>2036</v>
      </c>
      <c r="C218" s="828"/>
      <c r="D218" s="87">
        <v>140</v>
      </c>
      <c r="E218" s="129">
        <v>6818</v>
      </c>
      <c r="F218" s="131">
        <v>41474</v>
      </c>
      <c r="G218" s="103" t="s">
        <v>2260</v>
      </c>
      <c r="H218" s="17" t="s">
        <v>769</v>
      </c>
      <c r="I218" s="16"/>
      <c r="J218" s="17" t="s">
        <v>769</v>
      </c>
      <c r="K218" s="16"/>
      <c r="L218" s="16"/>
      <c r="M218" s="17" t="s">
        <v>769</v>
      </c>
      <c r="N218" s="17"/>
      <c r="O218" s="16"/>
      <c r="P218" s="18"/>
    </row>
    <row r="219" spans="1:16" s="56" customFormat="1" ht="45.75" customHeight="1" x14ac:dyDescent="0.2">
      <c r="A219" s="51" t="s">
        <v>1459</v>
      </c>
      <c r="B219" s="57" t="s">
        <v>2037</v>
      </c>
      <c r="C219" s="57" t="s">
        <v>3130</v>
      </c>
      <c r="D219" s="87">
        <v>1019.54</v>
      </c>
      <c r="E219" s="129">
        <v>6830</v>
      </c>
      <c r="F219" s="131">
        <v>41506</v>
      </c>
      <c r="G219" s="103" t="s">
        <v>2261</v>
      </c>
      <c r="H219" s="17" t="s">
        <v>769</v>
      </c>
      <c r="I219" s="16"/>
      <c r="J219" s="17" t="s">
        <v>769</v>
      </c>
      <c r="K219" s="16"/>
      <c r="L219" s="16"/>
      <c r="M219" s="17" t="s">
        <v>769</v>
      </c>
      <c r="N219" s="17"/>
      <c r="O219" s="16"/>
      <c r="P219" s="18"/>
    </row>
    <row r="220" spans="1:16" s="56" customFormat="1" ht="45.75" customHeight="1" x14ac:dyDescent="0.2">
      <c r="A220" s="825" t="s">
        <v>1460</v>
      </c>
      <c r="B220" s="57" t="s">
        <v>1616</v>
      </c>
      <c r="C220" s="828" t="s">
        <v>3131</v>
      </c>
      <c r="D220" s="87">
        <v>1460</v>
      </c>
      <c r="E220" s="129">
        <v>6811</v>
      </c>
      <c r="F220" s="131">
        <v>41474</v>
      </c>
      <c r="G220" s="103" t="s">
        <v>2262</v>
      </c>
      <c r="H220" s="17" t="s">
        <v>769</v>
      </c>
      <c r="I220" s="16"/>
      <c r="J220" s="17" t="s">
        <v>769</v>
      </c>
      <c r="K220" s="16"/>
      <c r="L220" s="16"/>
      <c r="M220" s="17" t="s">
        <v>769</v>
      </c>
      <c r="N220" s="17"/>
      <c r="O220" s="16"/>
      <c r="P220" s="18"/>
    </row>
    <row r="221" spans="1:16" s="56" customFormat="1" ht="45.75" customHeight="1" x14ac:dyDescent="0.2">
      <c r="A221" s="825"/>
      <c r="B221" s="57" t="s">
        <v>750</v>
      </c>
      <c r="C221" s="828"/>
      <c r="D221" s="87">
        <v>190</v>
      </c>
      <c r="E221" s="129">
        <v>6807</v>
      </c>
      <c r="F221" s="131">
        <v>41472</v>
      </c>
      <c r="G221" s="103" t="s">
        <v>2263</v>
      </c>
      <c r="H221" s="17" t="s">
        <v>769</v>
      </c>
      <c r="I221" s="16"/>
      <c r="J221" s="17" t="s">
        <v>769</v>
      </c>
      <c r="K221" s="16"/>
      <c r="L221" s="16"/>
      <c r="M221" s="17" t="s">
        <v>769</v>
      </c>
      <c r="N221" s="17"/>
      <c r="O221" s="16"/>
      <c r="P221" s="18"/>
    </row>
    <row r="222" spans="1:16" s="56" customFormat="1" ht="45.75" customHeight="1" x14ac:dyDescent="0.2">
      <c r="A222" s="51" t="s">
        <v>1461</v>
      </c>
      <c r="B222" s="57" t="s">
        <v>2008</v>
      </c>
      <c r="C222" s="57" t="s">
        <v>2898</v>
      </c>
      <c r="D222" s="87">
        <v>3000</v>
      </c>
      <c r="E222" s="129">
        <v>6806</v>
      </c>
      <c r="F222" s="131">
        <v>41472</v>
      </c>
      <c r="G222" s="103" t="s">
        <v>2264</v>
      </c>
      <c r="H222" s="17" t="s">
        <v>769</v>
      </c>
      <c r="I222" s="16"/>
      <c r="J222" s="17" t="s">
        <v>769</v>
      </c>
      <c r="K222" s="16"/>
      <c r="L222" s="16"/>
      <c r="M222" s="17" t="s">
        <v>769</v>
      </c>
      <c r="N222" s="17"/>
      <c r="O222" s="16"/>
      <c r="P222" s="18"/>
    </row>
    <row r="223" spans="1:16" s="56" customFormat="1" ht="45.75" customHeight="1" x14ac:dyDescent="0.2">
      <c r="A223" s="51" t="s">
        <v>1462</v>
      </c>
      <c r="B223" s="57" t="s">
        <v>172</v>
      </c>
      <c r="C223" s="57" t="s">
        <v>3132</v>
      </c>
      <c r="D223" s="87">
        <v>535</v>
      </c>
      <c r="E223" s="129">
        <v>6803</v>
      </c>
      <c r="F223" s="131">
        <v>41466</v>
      </c>
      <c r="G223" s="103" t="s">
        <v>2265</v>
      </c>
      <c r="H223" s="17" t="s">
        <v>769</v>
      </c>
      <c r="I223" s="16"/>
      <c r="J223" s="17" t="s">
        <v>769</v>
      </c>
      <c r="K223" s="16"/>
      <c r="L223" s="16"/>
      <c r="M223" s="17" t="s">
        <v>769</v>
      </c>
      <c r="N223" s="17"/>
      <c r="O223" s="16"/>
      <c r="P223" s="18"/>
    </row>
    <row r="224" spans="1:16" s="56" customFormat="1" ht="45.75" customHeight="1" x14ac:dyDescent="0.2">
      <c r="A224" s="51" t="s">
        <v>1463</v>
      </c>
      <c r="B224" s="57" t="s">
        <v>2038</v>
      </c>
      <c r="C224" s="57" t="s">
        <v>3133</v>
      </c>
      <c r="D224" s="87">
        <f>379.68+665</f>
        <v>1044.68</v>
      </c>
      <c r="E224" s="129" t="s">
        <v>8</v>
      </c>
      <c r="F224" s="131">
        <v>41456</v>
      </c>
      <c r="G224" s="103" t="s">
        <v>2266</v>
      </c>
      <c r="H224" s="17" t="s">
        <v>769</v>
      </c>
      <c r="I224" s="16"/>
      <c r="J224" s="17" t="s">
        <v>769</v>
      </c>
      <c r="K224" s="16"/>
      <c r="L224" s="16"/>
      <c r="M224" s="17" t="s">
        <v>769</v>
      </c>
      <c r="N224" s="17"/>
      <c r="O224" s="16"/>
      <c r="P224" s="18"/>
    </row>
    <row r="225" spans="1:16" s="56" customFormat="1" ht="45.75" customHeight="1" x14ac:dyDescent="0.2">
      <c r="A225" s="51" t="s">
        <v>1464</v>
      </c>
      <c r="B225" s="57" t="s">
        <v>2039</v>
      </c>
      <c r="C225" s="57" t="s">
        <v>3134</v>
      </c>
      <c r="D225" s="87">
        <v>750.6</v>
      </c>
      <c r="E225" s="129">
        <v>6797</v>
      </c>
      <c r="F225" s="131">
        <v>41459</v>
      </c>
      <c r="G225" s="103" t="s">
        <v>2267</v>
      </c>
      <c r="H225" s="17" t="s">
        <v>769</v>
      </c>
      <c r="I225" s="16"/>
      <c r="J225" s="17" t="s">
        <v>769</v>
      </c>
      <c r="K225" s="16"/>
      <c r="L225" s="16"/>
      <c r="M225" s="17" t="s">
        <v>769</v>
      </c>
      <c r="N225" s="17"/>
      <c r="O225" s="16"/>
      <c r="P225" s="18"/>
    </row>
    <row r="226" spans="1:16" s="56" customFormat="1" ht="45.75" customHeight="1" x14ac:dyDescent="0.2">
      <c r="A226" s="51" t="s">
        <v>1465</v>
      </c>
      <c r="B226" s="57" t="s">
        <v>1974</v>
      </c>
      <c r="C226" s="57" t="s">
        <v>3135</v>
      </c>
      <c r="D226" s="87">
        <v>375</v>
      </c>
      <c r="E226" s="129">
        <v>6820</v>
      </c>
      <c r="F226" s="131">
        <v>41486</v>
      </c>
      <c r="G226" s="103" t="s">
        <v>2268</v>
      </c>
      <c r="H226" s="17" t="s">
        <v>769</v>
      </c>
      <c r="I226" s="16"/>
      <c r="J226" s="17" t="s">
        <v>769</v>
      </c>
      <c r="K226" s="16"/>
      <c r="L226" s="16"/>
      <c r="M226" s="17" t="s">
        <v>769</v>
      </c>
      <c r="N226" s="17"/>
      <c r="O226" s="16"/>
      <c r="P226" s="18"/>
    </row>
    <row r="227" spans="1:16" s="56" customFormat="1" ht="45.75" customHeight="1" x14ac:dyDescent="0.2">
      <c r="A227" s="51" t="s">
        <v>1466</v>
      </c>
      <c r="B227" s="57" t="s">
        <v>2040</v>
      </c>
      <c r="C227" s="57" t="s">
        <v>3136</v>
      </c>
      <c r="D227" s="87">
        <v>1920.85</v>
      </c>
      <c r="E227" s="129">
        <v>6831</v>
      </c>
      <c r="F227" s="131">
        <v>41506</v>
      </c>
      <c r="G227" s="103" t="s">
        <v>2269</v>
      </c>
      <c r="H227" s="17" t="s">
        <v>769</v>
      </c>
      <c r="I227" s="16"/>
      <c r="J227" s="17" t="s">
        <v>769</v>
      </c>
      <c r="K227" s="16"/>
      <c r="L227" s="16"/>
      <c r="M227" s="17" t="s">
        <v>769</v>
      </c>
      <c r="N227" s="17"/>
      <c r="O227" s="16"/>
      <c r="P227" s="18"/>
    </row>
    <row r="228" spans="1:16" s="56" customFormat="1" ht="45.75" customHeight="1" x14ac:dyDescent="0.2">
      <c r="A228" s="51" t="s">
        <v>1467</v>
      </c>
      <c r="B228" s="57" t="s">
        <v>1616</v>
      </c>
      <c r="C228" s="57" t="s">
        <v>3137</v>
      </c>
      <c r="D228" s="87">
        <v>675</v>
      </c>
      <c r="E228" s="129">
        <v>6822</v>
      </c>
      <c r="F228" s="131">
        <v>41486</v>
      </c>
      <c r="G228" s="103" t="s">
        <v>2270</v>
      </c>
      <c r="H228" s="17" t="s">
        <v>769</v>
      </c>
      <c r="I228" s="16"/>
      <c r="J228" s="17" t="s">
        <v>769</v>
      </c>
      <c r="K228" s="16"/>
      <c r="L228" s="16"/>
      <c r="M228" s="17" t="s">
        <v>769</v>
      </c>
      <c r="N228" s="17"/>
      <c r="O228" s="16"/>
      <c r="P228" s="18"/>
    </row>
    <row r="229" spans="1:16" s="56" customFormat="1" ht="45.75" customHeight="1" x14ac:dyDescent="0.2">
      <c r="A229" s="51" t="s">
        <v>1468</v>
      </c>
      <c r="B229" s="57" t="s">
        <v>9</v>
      </c>
      <c r="C229" s="57" t="s">
        <v>3138</v>
      </c>
      <c r="D229" s="87">
        <v>5622.2</v>
      </c>
      <c r="E229" s="129">
        <v>6812</v>
      </c>
      <c r="F229" s="131">
        <v>41474</v>
      </c>
      <c r="G229" s="103" t="s">
        <v>2271</v>
      </c>
      <c r="H229" s="17" t="s">
        <v>769</v>
      </c>
      <c r="I229" s="16"/>
      <c r="J229" s="17" t="s">
        <v>769</v>
      </c>
      <c r="K229" s="16"/>
      <c r="L229" s="16"/>
      <c r="M229" s="17" t="s">
        <v>769</v>
      </c>
      <c r="N229" s="17"/>
      <c r="O229" s="16"/>
      <c r="P229" s="18"/>
    </row>
    <row r="230" spans="1:16" s="56" customFormat="1" ht="45.75" customHeight="1" x14ac:dyDescent="0.2">
      <c r="A230" s="51" t="s">
        <v>1469</v>
      </c>
      <c r="B230" s="57" t="s">
        <v>737</v>
      </c>
      <c r="C230" s="57" t="s">
        <v>2537</v>
      </c>
      <c r="D230" s="87">
        <v>99.46</v>
      </c>
      <c r="E230" s="129">
        <v>6801</v>
      </c>
      <c r="F230" s="131">
        <v>41463</v>
      </c>
      <c r="G230" s="103" t="s">
        <v>2272</v>
      </c>
      <c r="H230" s="17" t="s">
        <v>769</v>
      </c>
      <c r="I230" s="16"/>
      <c r="J230" s="17" t="s">
        <v>769</v>
      </c>
      <c r="K230" s="16"/>
      <c r="L230" s="16"/>
      <c r="M230" s="17" t="s">
        <v>769</v>
      </c>
      <c r="N230" s="17"/>
      <c r="O230" s="16"/>
      <c r="P230" s="18"/>
    </row>
    <row r="231" spans="1:16" s="56" customFormat="1" ht="45.75" customHeight="1" x14ac:dyDescent="0.2">
      <c r="A231" s="51" t="s">
        <v>1470</v>
      </c>
      <c r="B231" s="57" t="s">
        <v>111</v>
      </c>
      <c r="C231" s="57" t="s">
        <v>3139</v>
      </c>
      <c r="D231" s="87">
        <v>393</v>
      </c>
      <c r="E231" s="129">
        <v>6805</v>
      </c>
      <c r="F231" s="131">
        <v>41472</v>
      </c>
      <c r="G231" s="103" t="s">
        <v>2273</v>
      </c>
      <c r="H231" s="17" t="s">
        <v>769</v>
      </c>
      <c r="I231" s="16"/>
      <c r="J231" s="17" t="s">
        <v>769</v>
      </c>
      <c r="K231" s="16"/>
      <c r="L231" s="16"/>
      <c r="M231" s="17" t="s">
        <v>769</v>
      </c>
      <c r="N231" s="17"/>
      <c r="O231" s="16"/>
      <c r="P231" s="18"/>
    </row>
    <row r="232" spans="1:16" s="56" customFormat="1" ht="45.75" customHeight="1" x14ac:dyDescent="0.2">
      <c r="A232" s="51" t="s">
        <v>1471</v>
      </c>
      <c r="B232" s="57" t="s">
        <v>2041</v>
      </c>
      <c r="C232" s="57" t="s">
        <v>3140</v>
      </c>
      <c r="D232" s="87">
        <v>3500</v>
      </c>
      <c r="E232" s="129">
        <v>6834</v>
      </c>
      <c r="F232" s="131">
        <v>41509</v>
      </c>
      <c r="G232" s="103" t="s">
        <v>2274</v>
      </c>
      <c r="H232" s="17" t="s">
        <v>769</v>
      </c>
      <c r="I232" s="16"/>
      <c r="J232" s="17" t="s">
        <v>769</v>
      </c>
      <c r="K232" s="16"/>
      <c r="L232" s="16"/>
      <c r="M232" s="17" t="s">
        <v>769</v>
      </c>
      <c r="N232" s="17"/>
      <c r="O232" s="16"/>
      <c r="P232" s="18"/>
    </row>
    <row r="233" spans="1:16" s="56" customFormat="1" ht="45.75" customHeight="1" x14ac:dyDescent="0.2">
      <c r="A233" s="51" t="s">
        <v>1472</v>
      </c>
      <c r="B233" s="57" t="s">
        <v>2042</v>
      </c>
      <c r="C233" s="57" t="s">
        <v>2928</v>
      </c>
      <c r="D233" s="87">
        <v>3000</v>
      </c>
      <c r="E233" s="129" t="s">
        <v>2275</v>
      </c>
      <c r="F233" s="131">
        <v>41542</v>
      </c>
      <c r="G233" s="103" t="s">
        <v>2276</v>
      </c>
      <c r="H233" s="17" t="s">
        <v>769</v>
      </c>
      <c r="I233" s="16"/>
      <c r="J233" s="17" t="s">
        <v>769</v>
      </c>
      <c r="K233" s="16"/>
      <c r="L233" s="16"/>
      <c r="M233" s="17" t="s">
        <v>769</v>
      </c>
      <c r="N233" s="17"/>
      <c r="O233" s="16"/>
      <c r="P233" s="18"/>
    </row>
    <row r="234" spans="1:16" s="56" customFormat="1" ht="45.75" customHeight="1" x14ac:dyDescent="0.2">
      <c r="A234" s="51" t="s">
        <v>1473</v>
      </c>
      <c r="B234" s="57" t="s">
        <v>737</v>
      </c>
      <c r="C234" s="57" t="s">
        <v>2537</v>
      </c>
      <c r="D234" s="87">
        <v>99.46</v>
      </c>
      <c r="E234" s="129">
        <v>6804</v>
      </c>
      <c r="F234" s="131">
        <v>41472</v>
      </c>
      <c r="G234" s="103" t="s">
        <v>2277</v>
      </c>
      <c r="H234" s="17" t="s">
        <v>769</v>
      </c>
      <c r="I234" s="16"/>
      <c r="J234" s="17" t="s">
        <v>769</v>
      </c>
      <c r="K234" s="16"/>
      <c r="L234" s="16"/>
      <c r="M234" s="17" t="s">
        <v>769</v>
      </c>
      <c r="N234" s="17"/>
      <c r="O234" s="16"/>
      <c r="P234" s="18"/>
    </row>
    <row r="235" spans="1:16" s="56" customFormat="1" ht="48" customHeight="1" x14ac:dyDescent="0.2">
      <c r="A235" s="51" t="s">
        <v>1474</v>
      </c>
      <c r="B235" s="57" t="s">
        <v>744</v>
      </c>
      <c r="C235" s="57" t="s">
        <v>3141</v>
      </c>
      <c r="D235" s="87">
        <v>4657</v>
      </c>
      <c r="E235" s="129">
        <v>6837</v>
      </c>
      <c r="F235" s="131">
        <v>41512</v>
      </c>
      <c r="G235" s="103" t="s">
        <v>2278</v>
      </c>
      <c r="H235" s="17" t="s">
        <v>769</v>
      </c>
      <c r="I235" s="16"/>
      <c r="J235" s="17" t="s">
        <v>769</v>
      </c>
      <c r="K235" s="16"/>
      <c r="L235" s="16"/>
      <c r="M235" s="17" t="s">
        <v>769</v>
      </c>
      <c r="N235" s="17"/>
      <c r="O235" s="16"/>
      <c r="P235" s="18"/>
    </row>
    <row r="236" spans="1:16" s="56" customFormat="1" ht="48" customHeight="1" x14ac:dyDescent="0.2">
      <c r="A236" s="51" t="s">
        <v>1475</v>
      </c>
      <c r="B236" s="57" t="s">
        <v>1983</v>
      </c>
      <c r="C236" s="57" t="s">
        <v>3142</v>
      </c>
      <c r="D236" s="87">
        <v>2361.6999999999998</v>
      </c>
      <c r="E236" s="129">
        <v>6826</v>
      </c>
      <c r="F236" s="131">
        <v>41494</v>
      </c>
      <c r="G236" s="103" t="s">
        <v>2279</v>
      </c>
      <c r="H236" s="17" t="s">
        <v>769</v>
      </c>
      <c r="I236" s="16"/>
      <c r="J236" s="17" t="s">
        <v>769</v>
      </c>
      <c r="K236" s="16"/>
      <c r="L236" s="16"/>
      <c r="M236" s="17" t="s">
        <v>769</v>
      </c>
      <c r="N236" s="17"/>
      <c r="O236" s="16"/>
      <c r="P236" s="18"/>
    </row>
    <row r="237" spans="1:16" s="56" customFormat="1" ht="48" customHeight="1" x14ac:dyDescent="0.2">
      <c r="A237" s="51" t="s">
        <v>1476</v>
      </c>
      <c r="B237" s="57" t="s">
        <v>719</v>
      </c>
      <c r="C237" s="57" t="s">
        <v>3143</v>
      </c>
      <c r="D237" s="87">
        <v>2000</v>
      </c>
      <c r="E237" s="129">
        <v>6819</v>
      </c>
      <c r="F237" s="131">
        <v>41485</v>
      </c>
      <c r="G237" s="103" t="s">
        <v>2280</v>
      </c>
      <c r="H237" s="17" t="s">
        <v>769</v>
      </c>
      <c r="I237" s="16"/>
      <c r="J237" s="17" t="s">
        <v>769</v>
      </c>
      <c r="K237" s="16"/>
      <c r="L237" s="16"/>
      <c r="M237" s="17" t="s">
        <v>769</v>
      </c>
      <c r="N237" s="17"/>
      <c r="O237" s="16"/>
      <c r="P237" s="18"/>
    </row>
    <row r="238" spans="1:16" s="56" customFormat="1" ht="48" customHeight="1" x14ac:dyDescent="0.2">
      <c r="A238" s="51" t="s">
        <v>1477</v>
      </c>
      <c r="B238" s="57" t="s">
        <v>2028</v>
      </c>
      <c r="C238" s="57" t="s">
        <v>3144</v>
      </c>
      <c r="D238" s="87">
        <v>1575</v>
      </c>
      <c r="E238" s="129">
        <v>6827</v>
      </c>
      <c r="F238" s="131">
        <v>41495</v>
      </c>
      <c r="G238" s="103" t="s">
        <v>2281</v>
      </c>
      <c r="H238" s="17" t="s">
        <v>769</v>
      </c>
      <c r="I238" s="16"/>
      <c r="J238" s="17" t="s">
        <v>769</v>
      </c>
      <c r="K238" s="16"/>
      <c r="L238" s="16"/>
      <c r="M238" s="17" t="s">
        <v>769</v>
      </c>
      <c r="N238" s="17"/>
      <c r="O238" s="16"/>
      <c r="P238" s="18"/>
    </row>
    <row r="239" spans="1:16" s="56" customFormat="1" ht="48" customHeight="1" x14ac:dyDescent="0.2">
      <c r="A239" s="51" t="s">
        <v>1478</v>
      </c>
      <c r="B239" s="57" t="s">
        <v>10</v>
      </c>
      <c r="C239" s="57" t="s">
        <v>3145</v>
      </c>
      <c r="D239" s="87">
        <v>405.8</v>
      </c>
      <c r="E239" s="129">
        <v>6833</v>
      </c>
      <c r="F239" s="131">
        <v>41507</v>
      </c>
      <c r="G239" s="103" t="s">
        <v>2282</v>
      </c>
      <c r="H239" s="17" t="s">
        <v>769</v>
      </c>
      <c r="I239" s="16"/>
      <c r="J239" s="17" t="s">
        <v>769</v>
      </c>
      <c r="K239" s="16"/>
      <c r="L239" s="16"/>
      <c r="M239" s="17" t="s">
        <v>769</v>
      </c>
      <c r="N239" s="17"/>
      <c r="O239" s="16"/>
      <c r="P239" s="18"/>
    </row>
    <row r="240" spans="1:16" s="56" customFormat="1" ht="48" customHeight="1" x14ac:dyDescent="0.2">
      <c r="A240" s="51" t="s">
        <v>1479</v>
      </c>
      <c r="B240" s="57" t="s">
        <v>153</v>
      </c>
      <c r="C240" s="57" t="s">
        <v>3146</v>
      </c>
      <c r="D240" s="87">
        <v>381</v>
      </c>
      <c r="E240" s="129">
        <v>6828</v>
      </c>
      <c r="F240" s="131">
        <v>41501</v>
      </c>
      <c r="G240" s="103" t="s">
        <v>2283</v>
      </c>
      <c r="H240" s="17" t="s">
        <v>769</v>
      </c>
      <c r="I240" s="16"/>
      <c r="J240" s="17" t="s">
        <v>769</v>
      </c>
      <c r="K240" s="16"/>
      <c r="L240" s="16"/>
      <c r="M240" s="17" t="s">
        <v>769</v>
      </c>
      <c r="N240" s="17"/>
      <c r="O240" s="16"/>
      <c r="P240" s="18"/>
    </row>
    <row r="241" spans="1:16" s="56" customFormat="1" ht="48" customHeight="1" x14ac:dyDescent="0.2">
      <c r="A241" s="51" t="s">
        <v>1480</v>
      </c>
      <c r="B241" s="57" t="s">
        <v>2043</v>
      </c>
      <c r="C241" s="57" t="s">
        <v>3147</v>
      </c>
      <c r="D241" s="87">
        <v>1975</v>
      </c>
      <c r="E241" s="129">
        <v>6823</v>
      </c>
      <c r="F241" s="131">
        <v>41486</v>
      </c>
      <c r="G241" s="103" t="s">
        <v>2284</v>
      </c>
      <c r="H241" s="17" t="s">
        <v>769</v>
      </c>
      <c r="I241" s="16"/>
      <c r="J241" s="17" t="s">
        <v>769</v>
      </c>
      <c r="K241" s="16"/>
      <c r="L241" s="16"/>
      <c r="M241" s="17" t="s">
        <v>769</v>
      </c>
      <c r="N241" s="17"/>
      <c r="O241" s="16"/>
      <c r="P241" s="18"/>
    </row>
    <row r="242" spans="1:16" s="56" customFormat="1" ht="48" customHeight="1" x14ac:dyDescent="0.2">
      <c r="A242" s="825" t="s">
        <v>1481</v>
      </c>
      <c r="B242" s="57" t="s">
        <v>1952</v>
      </c>
      <c r="C242" s="828" t="s">
        <v>3148</v>
      </c>
      <c r="D242" s="87">
        <v>265</v>
      </c>
      <c r="E242" s="129">
        <v>6836</v>
      </c>
      <c r="F242" s="131">
        <v>41512</v>
      </c>
      <c r="G242" s="103" t="s">
        <v>2285</v>
      </c>
      <c r="H242" s="17" t="s">
        <v>769</v>
      </c>
      <c r="I242" s="16"/>
      <c r="J242" s="17" t="s">
        <v>769</v>
      </c>
      <c r="K242" s="16"/>
      <c r="L242" s="16"/>
      <c r="M242" s="17" t="s">
        <v>769</v>
      </c>
      <c r="N242" s="17"/>
      <c r="O242" s="16"/>
      <c r="P242" s="18"/>
    </row>
    <row r="243" spans="1:16" s="56" customFormat="1" ht="48" customHeight="1" x14ac:dyDescent="0.2">
      <c r="A243" s="825"/>
      <c r="B243" s="57" t="s">
        <v>750</v>
      </c>
      <c r="C243" s="828"/>
      <c r="D243" s="87">
        <v>429.4</v>
      </c>
      <c r="E243" s="129">
        <v>6838</v>
      </c>
      <c r="F243" s="131">
        <v>41512</v>
      </c>
      <c r="G243" s="103" t="s">
        <v>2286</v>
      </c>
      <c r="H243" s="17" t="s">
        <v>769</v>
      </c>
      <c r="I243" s="16"/>
      <c r="J243" s="17" t="s">
        <v>769</v>
      </c>
      <c r="K243" s="16"/>
      <c r="L243" s="16"/>
      <c r="M243" s="17" t="s">
        <v>769</v>
      </c>
      <c r="N243" s="17"/>
      <c r="O243" s="16"/>
      <c r="P243" s="18"/>
    </row>
    <row r="244" spans="1:16" s="56" customFormat="1" ht="48" customHeight="1" x14ac:dyDescent="0.2">
      <c r="A244" s="825"/>
      <c r="B244" s="57" t="s">
        <v>1983</v>
      </c>
      <c r="C244" s="828"/>
      <c r="D244" s="87">
        <v>114</v>
      </c>
      <c r="E244" s="129">
        <v>6840</v>
      </c>
      <c r="F244" s="131">
        <v>41514</v>
      </c>
      <c r="G244" s="103" t="s">
        <v>2287</v>
      </c>
      <c r="H244" s="17" t="s">
        <v>769</v>
      </c>
      <c r="I244" s="16"/>
      <c r="J244" s="17" t="s">
        <v>769</v>
      </c>
      <c r="K244" s="16"/>
      <c r="L244" s="16"/>
      <c r="M244" s="17" t="s">
        <v>769</v>
      </c>
      <c r="N244" s="17"/>
      <c r="O244" s="16"/>
      <c r="P244" s="18"/>
    </row>
    <row r="245" spans="1:16" s="56" customFormat="1" ht="48" customHeight="1" x14ac:dyDescent="0.2">
      <c r="A245" s="825" t="s">
        <v>1482</v>
      </c>
      <c r="B245" s="57" t="s">
        <v>67</v>
      </c>
      <c r="C245" s="828" t="s">
        <v>3149</v>
      </c>
      <c r="D245" s="87">
        <v>122.04</v>
      </c>
      <c r="E245" s="129">
        <v>6824</v>
      </c>
      <c r="F245" s="824">
        <v>41486</v>
      </c>
      <c r="G245" s="103" t="s">
        <v>2288</v>
      </c>
      <c r="H245" s="17" t="s">
        <v>769</v>
      </c>
      <c r="I245" s="16"/>
      <c r="J245" s="17" t="s">
        <v>769</v>
      </c>
      <c r="K245" s="16"/>
      <c r="L245" s="16"/>
      <c r="M245" s="17" t="s">
        <v>769</v>
      </c>
      <c r="N245" s="17"/>
      <c r="O245" s="16"/>
      <c r="P245" s="18"/>
    </row>
    <row r="246" spans="1:16" s="56" customFormat="1" ht="48" customHeight="1" x14ac:dyDescent="0.2">
      <c r="A246" s="825"/>
      <c r="B246" s="57" t="s">
        <v>746</v>
      </c>
      <c r="C246" s="828"/>
      <c r="D246" s="87">
        <v>183.06</v>
      </c>
      <c r="E246" s="129">
        <v>6825</v>
      </c>
      <c r="F246" s="824"/>
      <c r="G246" s="103" t="s">
        <v>2288</v>
      </c>
      <c r="H246" s="17" t="s">
        <v>769</v>
      </c>
      <c r="I246" s="16"/>
      <c r="J246" s="17" t="s">
        <v>769</v>
      </c>
      <c r="K246" s="16"/>
      <c r="L246" s="16"/>
      <c r="M246" s="17" t="s">
        <v>769</v>
      </c>
      <c r="N246" s="17"/>
      <c r="O246" s="16"/>
      <c r="P246" s="18"/>
    </row>
    <row r="247" spans="1:16" s="56" customFormat="1" ht="48" customHeight="1" x14ac:dyDescent="0.2">
      <c r="A247" s="51" t="s">
        <v>1483</v>
      </c>
      <c r="B247" s="57" t="s">
        <v>2004</v>
      </c>
      <c r="C247" s="57" t="s">
        <v>3150</v>
      </c>
      <c r="D247" s="87">
        <v>13756.62</v>
      </c>
      <c r="E247" s="129">
        <v>6839</v>
      </c>
      <c r="F247" s="131">
        <v>41514</v>
      </c>
      <c r="G247" s="103" t="s">
        <v>2289</v>
      </c>
      <c r="H247" s="17" t="s">
        <v>769</v>
      </c>
      <c r="I247" s="16"/>
      <c r="J247" s="17" t="s">
        <v>769</v>
      </c>
      <c r="K247" s="16"/>
      <c r="L247" s="16"/>
      <c r="M247" s="17" t="s">
        <v>769</v>
      </c>
      <c r="N247" s="17"/>
      <c r="O247" s="16"/>
      <c r="P247" s="18"/>
    </row>
    <row r="248" spans="1:16" s="56" customFormat="1" ht="48" customHeight="1" x14ac:dyDescent="0.2">
      <c r="A248" s="51" t="s">
        <v>1484</v>
      </c>
      <c r="B248" s="57" t="s">
        <v>2044</v>
      </c>
      <c r="C248" s="57" t="s">
        <v>3151</v>
      </c>
      <c r="D248" s="87">
        <v>2000</v>
      </c>
      <c r="E248" s="129">
        <v>6850</v>
      </c>
      <c r="F248" s="131">
        <v>41522</v>
      </c>
      <c r="G248" s="103" t="s">
        <v>2290</v>
      </c>
      <c r="H248" s="17" t="s">
        <v>769</v>
      </c>
      <c r="I248" s="16"/>
      <c r="J248" s="17" t="s">
        <v>769</v>
      </c>
      <c r="K248" s="16"/>
      <c r="L248" s="16"/>
      <c r="M248" s="17" t="s">
        <v>769</v>
      </c>
      <c r="N248" s="17"/>
      <c r="O248" s="16"/>
      <c r="P248" s="18"/>
    </row>
    <row r="249" spans="1:16" s="56" customFormat="1" ht="48" customHeight="1" x14ac:dyDescent="0.2">
      <c r="A249" s="51" t="s">
        <v>1485</v>
      </c>
      <c r="B249" s="57" t="s">
        <v>67</v>
      </c>
      <c r="C249" s="57" t="s">
        <v>2499</v>
      </c>
      <c r="D249" s="87">
        <v>132.21</v>
      </c>
      <c r="E249" s="129">
        <v>6829</v>
      </c>
      <c r="F249" s="131">
        <v>41502</v>
      </c>
      <c r="G249" s="103" t="s">
        <v>2291</v>
      </c>
      <c r="H249" s="17" t="s">
        <v>769</v>
      </c>
      <c r="I249" s="16"/>
      <c r="J249" s="17" t="s">
        <v>769</v>
      </c>
      <c r="K249" s="16"/>
      <c r="L249" s="16"/>
      <c r="M249" s="17" t="s">
        <v>769</v>
      </c>
      <c r="N249" s="17"/>
      <c r="O249" s="16"/>
      <c r="P249" s="18"/>
    </row>
    <row r="250" spans="1:16" s="56" customFormat="1" ht="48" customHeight="1" x14ac:dyDescent="0.2">
      <c r="A250" s="825" t="s">
        <v>1486</v>
      </c>
      <c r="B250" s="57" t="s">
        <v>1708</v>
      </c>
      <c r="C250" s="828" t="s">
        <v>3152</v>
      </c>
      <c r="D250" s="87">
        <v>165.79</v>
      </c>
      <c r="E250" s="129">
        <v>6846</v>
      </c>
      <c r="F250" s="131">
        <v>41516</v>
      </c>
      <c r="G250" s="103" t="s">
        <v>2292</v>
      </c>
      <c r="H250" s="17" t="s">
        <v>769</v>
      </c>
      <c r="I250" s="16"/>
      <c r="J250" s="17" t="s">
        <v>769</v>
      </c>
      <c r="K250" s="16"/>
      <c r="L250" s="16"/>
      <c r="M250" s="17" t="s">
        <v>769</v>
      </c>
      <c r="N250" s="17"/>
      <c r="O250" s="16"/>
      <c r="P250" s="18"/>
    </row>
    <row r="251" spans="1:16" s="56" customFormat="1" ht="48" customHeight="1" x14ac:dyDescent="0.2">
      <c r="A251" s="825"/>
      <c r="B251" s="57" t="s">
        <v>2045</v>
      </c>
      <c r="C251" s="828"/>
      <c r="D251" s="87">
        <v>791</v>
      </c>
      <c r="E251" s="129">
        <v>6841</v>
      </c>
      <c r="F251" s="131">
        <v>41516</v>
      </c>
      <c r="G251" s="103" t="s">
        <v>2293</v>
      </c>
      <c r="H251" s="17" t="s">
        <v>769</v>
      </c>
      <c r="I251" s="16"/>
      <c r="J251" s="17" t="s">
        <v>769</v>
      </c>
      <c r="K251" s="16"/>
      <c r="L251" s="16"/>
      <c r="M251" s="17" t="s">
        <v>769</v>
      </c>
      <c r="N251" s="17"/>
      <c r="O251" s="16"/>
      <c r="P251" s="18"/>
    </row>
    <row r="252" spans="1:16" s="56" customFormat="1" ht="48" customHeight="1" x14ac:dyDescent="0.2">
      <c r="A252" s="825"/>
      <c r="B252" s="57" t="s">
        <v>112</v>
      </c>
      <c r="C252" s="828"/>
      <c r="D252" s="87">
        <v>190</v>
      </c>
      <c r="E252" s="129">
        <v>6843</v>
      </c>
      <c r="F252" s="131">
        <v>41516</v>
      </c>
      <c r="G252" s="103" t="s">
        <v>2294</v>
      </c>
      <c r="H252" s="17" t="s">
        <v>769</v>
      </c>
      <c r="I252" s="16"/>
      <c r="J252" s="17" t="s">
        <v>769</v>
      </c>
      <c r="K252" s="16"/>
      <c r="L252" s="16"/>
      <c r="M252" s="17" t="s">
        <v>769</v>
      </c>
      <c r="N252" s="17"/>
      <c r="O252" s="16"/>
      <c r="P252" s="18"/>
    </row>
    <row r="253" spans="1:16" s="56" customFormat="1" ht="48" customHeight="1" x14ac:dyDescent="0.2">
      <c r="A253" s="825"/>
      <c r="B253" s="57" t="s">
        <v>2046</v>
      </c>
      <c r="C253" s="828"/>
      <c r="D253" s="87">
        <f>85*3</f>
        <v>255</v>
      </c>
      <c r="E253" s="129">
        <v>6845</v>
      </c>
      <c r="F253" s="131">
        <v>41516</v>
      </c>
      <c r="G253" s="103" t="s">
        <v>2294</v>
      </c>
      <c r="H253" s="17" t="s">
        <v>769</v>
      </c>
      <c r="I253" s="16"/>
      <c r="J253" s="17" t="s">
        <v>769</v>
      </c>
      <c r="K253" s="16"/>
      <c r="L253" s="16"/>
      <c r="M253" s="17" t="s">
        <v>769</v>
      </c>
      <c r="N253" s="17"/>
      <c r="O253" s="16"/>
      <c r="P253" s="18"/>
    </row>
    <row r="254" spans="1:16" s="56" customFormat="1" ht="48" customHeight="1" x14ac:dyDescent="0.2">
      <c r="A254" s="825"/>
      <c r="B254" s="57" t="s">
        <v>2047</v>
      </c>
      <c r="C254" s="828"/>
      <c r="D254" s="87">
        <v>1280</v>
      </c>
      <c r="E254" s="129">
        <v>6844</v>
      </c>
      <c r="F254" s="131">
        <v>41516</v>
      </c>
      <c r="G254" s="103" t="s">
        <v>2295</v>
      </c>
      <c r="H254" s="17" t="s">
        <v>769</v>
      </c>
      <c r="I254" s="16"/>
      <c r="J254" s="17" t="s">
        <v>769</v>
      </c>
      <c r="K254" s="16"/>
      <c r="L254" s="16"/>
      <c r="M254" s="17" t="s">
        <v>769</v>
      </c>
      <c r="N254" s="17"/>
      <c r="O254" s="16"/>
      <c r="P254" s="18"/>
    </row>
    <row r="255" spans="1:16" s="56" customFormat="1" ht="48" customHeight="1" x14ac:dyDescent="0.2">
      <c r="A255" s="825"/>
      <c r="B255" s="57" t="s">
        <v>2048</v>
      </c>
      <c r="C255" s="828"/>
      <c r="D255" s="87">
        <v>6406.25</v>
      </c>
      <c r="E255" s="129">
        <v>6848</v>
      </c>
      <c r="F255" s="131">
        <v>41516</v>
      </c>
      <c r="G255" s="103" t="s">
        <v>2296</v>
      </c>
      <c r="H255" s="17" t="s">
        <v>769</v>
      </c>
      <c r="I255" s="16"/>
      <c r="J255" s="17" t="s">
        <v>769</v>
      </c>
      <c r="K255" s="16"/>
      <c r="L255" s="16"/>
      <c r="M255" s="17" t="s">
        <v>769</v>
      </c>
      <c r="N255" s="17"/>
      <c r="O255" s="16"/>
      <c r="P255" s="18"/>
    </row>
    <row r="256" spans="1:16" s="56" customFormat="1" ht="48" customHeight="1" x14ac:dyDescent="0.2">
      <c r="A256" s="51" t="s">
        <v>1487</v>
      </c>
      <c r="B256" s="57" t="s">
        <v>737</v>
      </c>
      <c r="C256" s="57" t="s">
        <v>3153</v>
      </c>
      <c r="D256" s="87">
        <v>132.62</v>
      </c>
      <c r="E256" s="129">
        <v>6832</v>
      </c>
      <c r="F256" s="131">
        <v>41507</v>
      </c>
      <c r="G256" s="103" t="s">
        <v>2297</v>
      </c>
      <c r="H256" s="17" t="s">
        <v>769</v>
      </c>
      <c r="I256" s="16"/>
      <c r="J256" s="17" t="s">
        <v>769</v>
      </c>
      <c r="K256" s="16"/>
      <c r="L256" s="16"/>
      <c r="M256" s="17" t="s">
        <v>769</v>
      </c>
      <c r="N256" s="17"/>
      <c r="O256" s="16"/>
      <c r="P256" s="18"/>
    </row>
    <row r="257" spans="1:16" s="56" customFormat="1" ht="48" customHeight="1" x14ac:dyDescent="0.2">
      <c r="A257" s="51" t="s">
        <v>1488</v>
      </c>
      <c r="B257" s="57" t="s">
        <v>1952</v>
      </c>
      <c r="C257" s="57" t="s">
        <v>3154</v>
      </c>
      <c r="D257" s="87">
        <v>1875</v>
      </c>
      <c r="E257" s="129">
        <v>6842</v>
      </c>
      <c r="F257" s="131">
        <v>41515</v>
      </c>
      <c r="G257" s="103" t="s">
        <v>2293</v>
      </c>
      <c r="H257" s="17" t="s">
        <v>769</v>
      </c>
      <c r="I257" s="16"/>
      <c r="J257" s="17" t="s">
        <v>769</v>
      </c>
      <c r="K257" s="16"/>
      <c r="L257" s="16"/>
      <c r="M257" s="17" t="s">
        <v>769</v>
      </c>
      <c r="N257" s="17"/>
      <c r="O257" s="16"/>
      <c r="P257" s="18"/>
    </row>
    <row r="258" spans="1:16" s="56" customFormat="1" ht="53.25" customHeight="1" x14ac:dyDescent="0.2">
      <c r="A258" s="825" t="s">
        <v>1489</v>
      </c>
      <c r="B258" s="57" t="s">
        <v>1616</v>
      </c>
      <c r="C258" s="828" t="s">
        <v>3155</v>
      </c>
      <c r="D258" s="87">
        <v>7475</v>
      </c>
      <c r="E258" s="129" t="s">
        <v>2298</v>
      </c>
      <c r="F258" s="131">
        <v>41549</v>
      </c>
      <c r="G258" s="103" t="s">
        <v>2299</v>
      </c>
      <c r="H258" s="17" t="s">
        <v>769</v>
      </c>
      <c r="I258" s="16"/>
      <c r="J258" s="17" t="s">
        <v>769</v>
      </c>
      <c r="K258" s="16"/>
      <c r="L258" s="16"/>
      <c r="M258" s="17" t="s">
        <v>769</v>
      </c>
      <c r="N258" s="17"/>
      <c r="O258" s="16"/>
      <c r="P258" s="18"/>
    </row>
    <row r="259" spans="1:16" s="56" customFormat="1" ht="53.25" customHeight="1" x14ac:dyDescent="0.2">
      <c r="A259" s="825"/>
      <c r="B259" s="57" t="s">
        <v>1977</v>
      </c>
      <c r="C259" s="828"/>
      <c r="D259" s="87">
        <v>5750</v>
      </c>
      <c r="E259" s="129" t="s">
        <v>2300</v>
      </c>
      <c r="F259" s="131">
        <v>41549</v>
      </c>
      <c r="G259" s="103" t="s">
        <v>2299</v>
      </c>
      <c r="H259" s="17" t="s">
        <v>769</v>
      </c>
      <c r="I259" s="16"/>
      <c r="J259" s="17" t="s">
        <v>769</v>
      </c>
      <c r="K259" s="16"/>
      <c r="L259" s="16"/>
      <c r="M259" s="17" t="s">
        <v>769</v>
      </c>
      <c r="N259" s="17"/>
      <c r="O259" s="16"/>
      <c r="P259" s="18"/>
    </row>
    <row r="260" spans="1:16" s="56" customFormat="1" ht="48" customHeight="1" x14ac:dyDescent="0.2">
      <c r="A260" s="825" t="s">
        <v>1490</v>
      </c>
      <c r="B260" s="57" t="s">
        <v>2017</v>
      </c>
      <c r="C260" s="828" t="s">
        <v>3156</v>
      </c>
      <c r="D260" s="87">
        <v>1520</v>
      </c>
      <c r="E260" s="129">
        <v>6855</v>
      </c>
      <c r="F260" s="131">
        <v>41533</v>
      </c>
      <c r="G260" s="103" t="s">
        <v>2301</v>
      </c>
      <c r="H260" s="17" t="s">
        <v>769</v>
      </c>
      <c r="I260" s="16"/>
      <c r="J260" s="17" t="s">
        <v>769</v>
      </c>
      <c r="K260" s="16"/>
      <c r="L260" s="16"/>
      <c r="M260" s="17" t="s">
        <v>769</v>
      </c>
      <c r="N260" s="17"/>
      <c r="O260" s="16"/>
      <c r="P260" s="18"/>
    </row>
    <row r="261" spans="1:16" s="56" customFormat="1" ht="48" customHeight="1" x14ac:dyDescent="0.2">
      <c r="A261" s="825"/>
      <c r="B261" s="57" t="s">
        <v>2049</v>
      </c>
      <c r="C261" s="828"/>
      <c r="D261" s="87">
        <v>1100</v>
      </c>
      <c r="E261" s="129">
        <v>6853</v>
      </c>
      <c r="F261" s="131">
        <v>41529</v>
      </c>
      <c r="G261" s="103" t="s">
        <v>2302</v>
      </c>
      <c r="H261" s="17" t="s">
        <v>769</v>
      </c>
      <c r="I261" s="16"/>
      <c r="J261" s="17" t="s">
        <v>769</v>
      </c>
      <c r="K261" s="16"/>
      <c r="L261" s="16"/>
      <c r="M261" s="17" t="s">
        <v>769</v>
      </c>
      <c r="N261" s="17"/>
      <c r="O261" s="16"/>
      <c r="P261" s="18"/>
    </row>
    <row r="262" spans="1:16" s="56" customFormat="1" ht="48" customHeight="1" x14ac:dyDescent="0.2">
      <c r="A262" s="825"/>
      <c r="B262" s="57" t="s">
        <v>274</v>
      </c>
      <c r="C262" s="828"/>
      <c r="D262" s="87">
        <v>17102.28</v>
      </c>
      <c r="E262" s="129">
        <v>6854</v>
      </c>
      <c r="F262" s="131">
        <v>41530</v>
      </c>
      <c r="G262" s="103" t="s">
        <v>2303</v>
      </c>
      <c r="H262" s="17" t="s">
        <v>769</v>
      </c>
      <c r="I262" s="16"/>
      <c r="J262" s="17" t="s">
        <v>769</v>
      </c>
      <c r="K262" s="16"/>
      <c r="L262" s="16"/>
      <c r="M262" s="17" t="s">
        <v>769</v>
      </c>
      <c r="N262" s="17"/>
      <c r="O262" s="16"/>
      <c r="P262" s="18"/>
    </row>
    <row r="263" spans="1:16" s="56" customFormat="1" ht="48" customHeight="1" x14ac:dyDescent="0.2">
      <c r="A263" s="51" t="s">
        <v>1491</v>
      </c>
      <c r="B263" s="57" t="s">
        <v>1952</v>
      </c>
      <c r="C263" s="57" t="s">
        <v>3157</v>
      </c>
      <c r="D263" s="87">
        <v>2650</v>
      </c>
      <c r="E263" s="129">
        <v>6852</v>
      </c>
      <c r="F263" s="131">
        <v>41529</v>
      </c>
      <c r="G263" s="103" t="s">
        <v>2304</v>
      </c>
      <c r="H263" s="17" t="s">
        <v>769</v>
      </c>
      <c r="I263" s="16"/>
      <c r="J263" s="17" t="s">
        <v>769</v>
      </c>
      <c r="K263" s="16"/>
      <c r="L263" s="16"/>
      <c r="M263" s="17" t="s">
        <v>769</v>
      </c>
      <c r="N263" s="17"/>
      <c r="O263" s="16"/>
      <c r="P263" s="18"/>
    </row>
    <row r="264" spans="1:16" s="56" customFormat="1" ht="48" customHeight="1" x14ac:dyDescent="0.2">
      <c r="A264" s="51" t="s">
        <v>1492</v>
      </c>
      <c r="B264" s="57" t="s">
        <v>66</v>
      </c>
      <c r="C264" s="57" t="s">
        <v>3158</v>
      </c>
      <c r="D264" s="87">
        <v>97.9</v>
      </c>
      <c r="E264" s="129">
        <v>6849</v>
      </c>
      <c r="F264" s="131">
        <v>41519</v>
      </c>
      <c r="G264" s="103" t="s">
        <v>2305</v>
      </c>
      <c r="H264" s="17" t="s">
        <v>769</v>
      </c>
      <c r="I264" s="16"/>
      <c r="J264" s="17" t="s">
        <v>769</v>
      </c>
      <c r="K264" s="16"/>
      <c r="L264" s="16"/>
      <c r="M264" s="17" t="s">
        <v>769</v>
      </c>
      <c r="N264" s="17"/>
      <c r="O264" s="16"/>
      <c r="P264" s="18"/>
    </row>
    <row r="265" spans="1:16" s="56" customFormat="1" ht="48" customHeight="1" x14ac:dyDescent="0.2">
      <c r="A265" s="51" t="s">
        <v>1493</v>
      </c>
      <c r="B265" s="57" t="s">
        <v>1702</v>
      </c>
      <c r="C265" s="57" t="s">
        <v>3159</v>
      </c>
      <c r="D265" s="87">
        <v>380</v>
      </c>
      <c r="E265" s="129">
        <v>6856</v>
      </c>
      <c r="F265" s="131">
        <v>41536</v>
      </c>
      <c r="G265" s="103" t="s">
        <v>2306</v>
      </c>
      <c r="H265" s="17" t="s">
        <v>769</v>
      </c>
      <c r="I265" s="16"/>
      <c r="J265" s="17" t="s">
        <v>769</v>
      </c>
      <c r="K265" s="16"/>
      <c r="L265" s="16"/>
      <c r="M265" s="17" t="s">
        <v>769</v>
      </c>
      <c r="N265" s="17"/>
      <c r="O265" s="16"/>
      <c r="P265" s="18"/>
    </row>
    <row r="266" spans="1:16" s="56" customFormat="1" ht="48" customHeight="1" x14ac:dyDescent="0.2">
      <c r="A266" s="51" t="s">
        <v>1494</v>
      </c>
      <c r="B266" s="57" t="s">
        <v>67</v>
      </c>
      <c r="C266" s="57" t="s">
        <v>3117</v>
      </c>
      <c r="D266" s="87">
        <v>254.25</v>
      </c>
      <c r="E266" s="129">
        <v>6857</v>
      </c>
      <c r="F266" s="131">
        <v>41536</v>
      </c>
      <c r="G266" s="103" t="s">
        <v>2307</v>
      </c>
      <c r="H266" s="17" t="s">
        <v>769</v>
      </c>
      <c r="I266" s="16"/>
      <c r="J266" s="17" t="s">
        <v>769</v>
      </c>
      <c r="K266" s="16"/>
      <c r="L266" s="16"/>
      <c r="M266" s="17" t="s">
        <v>769</v>
      </c>
      <c r="N266" s="17"/>
      <c r="O266" s="16"/>
      <c r="P266" s="18"/>
    </row>
    <row r="267" spans="1:16" s="56" customFormat="1" ht="48" customHeight="1" x14ac:dyDescent="0.2">
      <c r="A267" s="825" t="s">
        <v>1495</v>
      </c>
      <c r="B267" s="57" t="s">
        <v>1616</v>
      </c>
      <c r="C267" s="828" t="s">
        <v>3131</v>
      </c>
      <c r="D267" s="87">
        <v>1247</v>
      </c>
      <c r="E267" s="129">
        <v>6863</v>
      </c>
      <c r="F267" s="131">
        <v>41551</v>
      </c>
      <c r="G267" s="103" t="s">
        <v>2308</v>
      </c>
      <c r="H267" s="17" t="s">
        <v>769</v>
      </c>
      <c r="I267" s="16"/>
      <c r="J267" s="17" t="s">
        <v>769</v>
      </c>
      <c r="K267" s="16"/>
      <c r="L267" s="16"/>
      <c r="M267" s="17" t="s">
        <v>769</v>
      </c>
      <c r="N267" s="17"/>
      <c r="O267" s="16"/>
      <c r="P267" s="18"/>
    </row>
    <row r="268" spans="1:16" s="56" customFormat="1" ht="48" customHeight="1" x14ac:dyDescent="0.2">
      <c r="A268" s="825"/>
      <c r="B268" s="57" t="s">
        <v>1952</v>
      </c>
      <c r="C268" s="828"/>
      <c r="D268" s="87">
        <v>575</v>
      </c>
      <c r="E268" s="129">
        <v>6864</v>
      </c>
      <c r="F268" s="131">
        <v>41551</v>
      </c>
      <c r="G268" s="103" t="s">
        <v>2309</v>
      </c>
      <c r="H268" s="17" t="s">
        <v>769</v>
      </c>
      <c r="I268" s="16"/>
      <c r="J268" s="17" t="s">
        <v>769</v>
      </c>
      <c r="K268" s="16"/>
      <c r="L268" s="16"/>
      <c r="M268" s="17" t="s">
        <v>769</v>
      </c>
      <c r="N268" s="17"/>
      <c r="O268" s="16"/>
      <c r="P268" s="18"/>
    </row>
    <row r="269" spans="1:16" s="56" customFormat="1" ht="48" customHeight="1" x14ac:dyDescent="0.2">
      <c r="A269" s="825" t="s">
        <v>1496</v>
      </c>
      <c r="B269" s="57" t="s">
        <v>1974</v>
      </c>
      <c r="C269" s="828" t="s">
        <v>3160</v>
      </c>
      <c r="D269" s="87">
        <v>43</v>
      </c>
      <c r="E269" s="129">
        <v>6906</v>
      </c>
      <c r="F269" s="824">
        <v>41579</v>
      </c>
      <c r="G269" s="103" t="s">
        <v>2310</v>
      </c>
      <c r="H269" s="17" t="s">
        <v>769</v>
      </c>
      <c r="I269" s="16"/>
      <c r="J269" s="17" t="s">
        <v>769</v>
      </c>
      <c r="K269" s="16"/>
      <c r="L269" s="16"/>
      <c r="M269" s="17" t="s">
        <v>769</v>
      </c>
      <c r="N269" s="17"/>
      <c r="O269" s="16"/>
      <c r="P269" s="18"/>
    </row>
    <row r="270" spans="1:16" s="56" customFormat="1" ht="48" customHeight="1" x14ac:dyDescent="0.2">
      <c r="A270" s="825"/>
      <c r="B270" s="57" t="s">
        <v>1983</v>
      </c>
      <c r="C270" s="828"/>
      <c r="D270" s="87">
        <v>39.549999999999997</v>
      </c>
      <c r="E270" s="129">
        <v>6908</v>
      </c>
      <c r="F270" s="824"/>
      <c r="G270" s="103" t="s">
        <v>2311</v>
      </c>
      <c r="H270" s="17" t="s">
        <v>769</v>
      </c>
      <c r="I270" s="16"/>
      <c r="J270" s="17" t="s">
        <v>769</v>
      </c>
      <c r="K270" s="16"/>
      <c r="L270" s="16"/>
      <c r="M270" s="17" t="s">
        <v>769</v>
      </c>
      <c r="N270" s="17"/>
      <c r="O270" s="16"/>
      <c r="P270" s="18"/>
    </row>
    <row r="271" spans="1:16" s="56" customFormat="1" ht="48" customHeight="1" x14ac:dyDescent="0.2">
      <c r="A271" s="825"/>
      <c r="B271" s="57" t="s">
        <v>1975</v>
      </c>
      <c r="C271" s="828"/>
      <c r="D271" s="87">
        <v>150</v>
      </c>
      <c r="E271" s="129">
        <v>6907</v>
      </c>
      <c r="F271" s="824"/>
      <c r="G271" s="103" t="s">
        <v>2312</v>
      </c>
      <c r="H271" s="17" t="s">
        <v>769</v>
      </c>
      <c r="I271" s="16"/>
      <c r="J271" s="17" t="s">
        <v>769</v>
      </c>
      <c r="K271" s="16"/>
      <c r="L271" s="16"/>
      <c r="M271" s="17" t="s">
        <v>769</v>
      </c>
      <c r="N271" s="17"/>
      <c r="O271" s="16"/>
      <c r="P271" s="18"/>
    </row>
    <row r="272" spans="1:16" s="56" customFormat="1" ht="48" customHeight="1" x14ac:dyDescent="0.2">
      <c r="A272" s="825"/>
      <c r="B272" s="57" t="s">
        <v>736</v>
      </c>
      <c r="C272" s="828"/>
      <c r="D272" s="87">
        <f>43+40.36+96+52.44+682</f>
        <v>913.8</v>
      </c>
      <c r="E272" s="129">
        <v>6905</v>
      </c>
      <c r="F272" s="824"/>
      <c r="G272" s="103" t="s">
        <v>2313</v>
      </c>
      <c r="H272" s="17" t="s">
        <v>769</v>
      </c>
      <c r="I272" s="16"/>
      <c r="J272" s="17" t="s">
        <v>769</v>
      </c>
      <c r="K272" s="16"/>
      <c r="L272" s="16"/>
      <c r="M272" s="17" t="s">
        <v>769</v>
      </c>
      <c r="N272" s="17"/>
      <c r="O272" s="16"/>
      <c r="P272" s="18"/>
    </row>
    <row r="273" spans="1:16" s="56" customFormat="1" ht="48" customHeight="1" x14ac:dyDescent="0.2">
      <c r="A273" s="51" t="s">
        <v>1497</v>
      </c>
      <c r="B273" s="57" t="s">
        <v>1683</v>
      </c>
      <c r="C273" s="57" t="s">
        <v>3161</v>
      </c>
      <c r="D273" s="87">
        <v>1423.09</v>
      </c>
      <c r="E273" s="129" t="s">
        <v>11</v>
      </c>
      <c r="F273" s="131">
        <v>41562</v>
      </c>
      <c r="G273" s="103" t="s">
        <v>2314</v>
      </c>
      <c r="H273" s="17" t="s">
        <v>769</v>
      </c>
      <c r="I273" s="16"/>
      <c r="J273" s="17" t="s">
        <v>769</v>
      </c>
      <c r="K273" s="16"/>
      <c r="L273" s="16"/>
      <c r="M273" s="17" t="s">
        <v>769</v>
      </c>
      <c r="N273" s="17"/>
      <c r="O273" s="16"/>
      <c r="P273" s="18"/>
    </row>
    <row r="274" spans="1:16" s="56" customFormat="1" ht="48" customHeight="1" x14ac:dyDescent="0.2">
      <c r="A274" s="51" t="s">
        <v>1498</v>
      </c>
      <c r="B274" s="57" t="s">
        <v>749</v>
      </c>
      <c r="C274" s="57" t="s">
        <v>2503</v>
      </c>
      <c r="D274" s="87">
        <v>51.6</v>
      </c>
      <c r="E274" s="129">
        <v>6862</v>
      </c>
      <c r="F274" s="131">
        <v>41548</v>
      </c>
      <c r="G274" s="103" t="s">
        <v>2315</v>
      </c>
      <c r="H274" s="17" t="s">
        <v>769</v>
      </c>
      <c r="I274" s="16"/>
      <c r="J274" s="17" t="s">
        <v>769</v>
      </c>
      <c r="K274" s="16"/>
      <c r="L274" s="16"/>
      <c r="M274" s="17" t="s">
        <v>769</v>
      </c>
      <c r="N274" s="17"/>
      <c r="O274" s="16"/>
      <c r="P274" s="18"/>
    </row>
    <row r="275" spans="1:16" s="56" customFormat="1" ht="58.5" customHeight="1" x14ac:dyDescent="0.2">
      <c r="A275" s="51" t="s">
        <v>1499</v>
      </c>
      <c r="B275" s="57" t="s">
        <v>219</v>
      </c>
      <c r="C275" s="57" t="s">
        <v>3162</v>
      </c>
      <c r="D275" s="87">
        <v>5000</v>
      </c>
      <c r="E275" s="129" t="s">
        <v>2316</v>
      </c>
      <c r="F275" s="131">
        <v>41565</v>
      </c>
      <c r="G275" s="103" t="s">
        <v>2317</v>
      </c>
      <c r="H275" s="17" t="s">
        <v>769</v>
      </c>
      <c r="I275" s="16"/>
      <c r="J275" s="17" t="s">
        <v>769</v>
      </c>
      <c r="K275" s="16"/>
      <c r="L275" s="16"/>
      <c r="M275" s="17" t="s">
        <v>769</v>
      </c>
      <c r="N275" s="17"/>
      <c r="O275" s="16"/>
      <c r="P275" s="18"/>
    </row>
    <row r="276" spans="1:16" s="56" customFormat="1" ht="48" customHeight="1" x14ac:dyDescent="0.2">
      <c r="A276" s="825" t="s">
        <v>1500</v>
      </c>
      <c r="B276" s="57" t="s">
        <v>1983</v>
      </c>
      <c r="C276" s="828" t="s">
        <v>3163</v>
      </c>
      <c r="D276" s="87">
        <f>146.9+36.16+37.92+180.8+27.12+13.56</f>
        <v>442.46000000000004</v>
      </c>
      <c r="E276" s="129">
        <v>6887</v>
      </c>
      <c r="F276" s="131">
        <v>41563</v>
      </c>
      <c r="G276" s="103" t="s">
        <v>2318</v>
      </c>
      <c r="H276" s="17" t="s">
        <v>769</v>
      </c>
      <c r="I276" s="16"/>
      <c r="J276" s="17" t="s">
        <v>769</v>
      </c>
      <c r="K276" s="16"/>
      <c r="L276" s="16"/>
      <c r="M276" s="17" t="s">
        <v>769</v>
      </c>
      <c r="N276" s="17"/>
      <c r="O276" s="16"/>
      <c r="P276" s="18"/>
    </row>
    <row r="277" spans="1:16" s="56" customFormat="1" ht="48" customHeight="1" x14ac:dyDescent="0.2">
      <c r="A277" s="825"/>
      <c r="B277" s="57" t="s">
        <v>1975</v>
      </c>
      <c r="C277" s="828"/>
      <c r="D277" s="87">
        <v>101</v>
      </c>
      <c r="E277" s="129">
        <v>6886</v>
      </c>
      <c r="F277" s="131">
        <v>41563</v>
      </c>
      <c r="G277" s="103" t="s">
        <v>2319</v>
      </c>
      <c r="H277" s="17" t="s">
        <v>769</v>
      </c>
      <c r="I277" s="16"/>
      <c r="J277" s="17" t="s">
        <v>769</v>
      </c>
      <c r="K277" s="16"/>
      <c r="L277" s="16"/>
      <c r="M277" s="17" t="s">
        <v>769</v>
      </c>
      <c r="N277" s="17"/>
      <c r="O277" s="16"/>
      <c r="P277" s="18"/>
    </row>
    <row r="278" spans="1:16" s="56" customFormat="1" ht="48" customHeight="1" x14ac:dyDescent="0.2">
      <c r="A278" s="825"/>
      <c r="B278" s="57" t="s">
        <v>2050</v>
      </c>
      <c r="C278" s="828"/>
      <c r="D278" s="87">
        <v>28.25</v>
      </c>
      <c r="E278" s="129">
        <v>6888</v>
      </c>
      <c r="F278" s="131">
        <v>41563</v>
      </c>
      <c r="G278" s="103" t="s">
        <v>2320</v>
      </c>
      <c r="H278" s="17" t="s">
        <v>769</v>
      </c>
      <c r="I278" s="16"/>
      <c r="J278" s="17" t="s">
        <v>769</v>
      </c>
      <c r="K278" s="16"/>
      <c r="L278" s="16"/>
      <c r="M278" s="17" t="s">
        <v>769</v>
      </c>
      <c r="N278" s="17"/>
      <c r="O278" s="16"/>
      <c r="P278" s="18"/>
    </row>
    <row r="279" spans="1:16" s="56" customFormat="1" ht="48" customHeight="1" x14ac:dyDescent="0.2">
      <c r="A279" s="825"/>
      <c r="B279" s="57" t="s">
        <v>1974</v>
      </c>
      <c r="C279" s="828"/>
      <c r="D279" s="87">
        <v>380</v>
      </c>
      <c r="E279" s="129">
        <v>6885</v>
      </c>
      <c r="F279" s="131">
        <v>41563</v>
      </c>
      <c r="G279" s="103" t="s">
        <v>2321</v>
      </c>
      <c r="H279" s="17" t="s">
        <v>769</v>
      </c>
      <c r="I279" s="16"/>
      <c r="J279" s="17" t="s">
        <v>769</v>
      </c>
      <c r="K279" s="16"/>
      <c r="L279" s="16"/>
      <c r="M279" s="17" t="s">
        <v>769</v>
      </c>
      <c r="N279" s="17"/>
      <c r="O279" s="16"/>
      <c r="P279" s="18"/>
    </row>
    <row r="280" spans="1:16" s="56" customFormat="1" ht="48" customHeight="1" x14ac:dyDescent="0.2">
      <c r="A280" s="51" t="s">
        <v>1501</v>
      </c>
      <c r="B280" s="57" t="s">
        <v>2026</v>
      </c>
      <c r="C280" s="57" t="s">
        <v>3164</v>
      </c>
      <c r="D280" s="87">
        <v>250</v>
      </c>
      <c r="E280" s="129">
        <v>6868</v>
      </c>
      <c r="F280" s="131">
        <v>41557</v>
      </c>
      <c r="G280" s="103" t="s">
        <v>2322</v>
      </c>
      <c r="H280" s="17" t="s">
        <v>769</v>
      </c>
      <c r="I280" s="16"/>
      <c r="J280" s="17" t="s">
        <v>769</v>
      </c>
      <c r="K280" s="16"/>
      <c r="L280" s="16"/>
      <c r="M280" s="17" t="s">
        <v>769</v>
      </c>
      <c r="N280" s="17"/>
      <c r="O280" s="16"/>
      <c r="P280" s="18"/>
    </row>
    <row r="281" spans="1:16" s="56" customFormat="1" ht="48" customHeight="1" x14ac:dyDescent="0.2">
      <c r="A281" s="825" t="s">
        <v>1502</v>
      </c>
      <c r="B281" s="57" t="s">
        <v>747</v>
      </c>
      <c r="C281" s="828" t="s">
        <v>3165</v>
      </c>
      <c r="D281" s="87">
        <v>117.44</v>
      </c>
      <c r="E281" s="129">
        <v>6870</v>
      </c>
      <c r="F281" s="824">
        <v>41557</v>
      </c>
      <c r="G281" s="103" t="s">
        <v>2323</v>
      </c>
      <c r="H281" s="17" t="s">
        <v>769</v>
      </c>
      <c r="I281" s="16"/>
      <c r="J281" s="17" t="s">
        <v>769</v>
      </c>
      <c r="K281" s="16"/>
      <c r="L281" s="16"/>
      <c r="M281" s="17" t="s">
        <v>769</v>
      </c>
      <c r="N281" s="17"/>
      <c r="O281" s="16"/>
      <c r="P281" s="18"/>
    </row>
    <row r="282" spans="1:16" s="56" customFormat="1" ht="48" customHeight="1" x14ac:dyDescent="0.2">
      <c r="A282" s="825"/>
      <c r="B282" s="57" t="s">
        <v>3</v>
      </c>
      <c r="C282" s="828"/>
      <c r="D282" s="87">
        <v>221.18</v>
      </c>
      <c r="E282" s="129">
        <v>6872</v>
      </c>
      <c r="F282" s="824"/>
      <c r="G282" s="103" t="s">
        <v>2323</v>
      </c>
      <c r="H282" s="17" t="s">
        <v>769</v>
      </c>
      <c r="I282" s="16"/>
      <c r="J282" s="17" t="s">
        <v>769</v>
      </c>
      <c r="K282" s="16"/>
      <c r="L282" s="16"/>
      <c r="M282" s="17" t="s">
        <v>769</v>
      </c>
      <c r="N282" s="17"/>
      <c r="O282" s="16"/>
      <c r="P282" s="18"/>
    </row>
    <row r="283" spans="1:16" s="56" customFormat="1" ht="48" customHeight="1" x14ac:dyDescent="0.2">
      <c r="A283" s="825"/>
      <c r="B283" s="57" t="s">
        <v>75</v>
      </c>
      <c r="C283" s="828"/>
      <c r="D283" s="87">
        <v>745.8</v>
      </c>
      <c r="E283" s="129">
        <v>6869</v>
      </c>
      <c r="F283" s="824"/>
      <c r="G283" s="103" t="s">
        <v>2324</v>
      </c>
      <c r="H283" s="17" t="s">
        <v>769</v>
      </c>
      <c r="I283" s="16"/>
      <c r="J283" s="17" t="s">
        <v>769</v>
      </c>
      <c r="K283" s="16"/>
      <c r="L283" s="16"/>
      <c r="M283" s="17" t="s">
        <v>769</v>
      </c>
      <c r="N283" s="17"/>
      <c r="O283" s="16"/>
      <c r="P283" s="18"/>
    </row>
    <row r="284" spans="1:16" s="56" customFormat="1" ht="48" customHeight="1" x14ac:dyDescent="0.2">
      <c r="A284" s="825"/>
      <c r="B284" s="57" t="s">
        <v>54</v>
      </c>
      <c r="C284" s="828"/>
      <c r="D284" s="87">
        <v>456</v>
      </c>
      <c r="E284" s="129">
        <v>6871</v>
      </c>
      <c r="F284" s="824"/>
      <c r="G284" s="103" t="s">
        <v>2324</v>
      </c>
      <c r="H284" s="17" t="s">
        <v>769</v>
      </c>
      <c r="I284" s="16"/>
      <c r="J284" s="17" t="s">
        <v>769</v>
      </c>
      <c r="K284" s="16"/>
      <c r="L284" s="16"/>
      <c r="M284" s="17" t="s">
        <v>769</v>
      </c>
      <c r="N284" s="17"/>
      <c r="O284" s="16"/>
      <c r="P284" s="18"/>
    </row>
    <row r="285" spans="1:16" s="56" customFormat="1" ht="48" customHeight="1" x14ac:dyDescent="0.2">
      <c r="A285" s="825" t="s">
        <v>1503</v>
      </c>
      <c r="B285" s="57" t="s">
        <v>2050</v>
      </c>
      <c r="C285" s="828" t="s">
        <v>3166</v>
      </c>
      <c r="D285" s="87">
        <v>96</v>
      </c>
      <c r="E285" s="129">
        <v>6879</v>
      </c>
      <c r="F285" s="824">
        <v>41562</v>
      </c>
      <c r="G285" s="103" t="s">
        <v>2325</v>
      </c>
      <c r="H285" s="17" t="s">
        <v>769</v>
      </c>
      <c r="I285" s="16"/>
      <c r="J285" s="17" t="s">
        <v>769</v>
      </c>
      <c r="K285" s="16"/>
      <c r="L285" s="16"/>
      <c r="M285" s="17" t="s">
        <v>769</v>
      </c>
      <c r="N285" s="17"/>
      <c r="O285" s="16"/>
      <c r="P285" s="18"/>
    </row>
    <row r="286" spans="1:16" s="56" customFormat="1" ht="48" customHeight="1" x14ac:dyDescent="0.2">
      <c r="A286" s="825"/>
      <c r="B286" s="57" t="s">
        <v>755</v>
      </c>
      <c r="C286" s="828"/>
      <c r="D286" s="87">
        <v>25.4</v>
      </c>
      <c r="E286" s="129">
        <v>6880</v>
      </c>
      <c r="F286" s="824"/>
      <c r="G286" s="103" t="s">
        <v>2325</v>
      </c>
      <c r="H286" s="17"/>
      <c r="I286" s="17" t="s">
        <v>769</v>
      </c>
      <c r="J286" s="17" t="s">
        <v>769</v>
      </c>
      <c r="K286" s="16"/>
      <c r="L286" s="16"/>
      <c r="M286" s="17"/>
      <c r="N286" s="17" t="s">
        <v>769</v>
      </c>
      <c r="O286" s="16"/>
      <c r="P286" s="18" t="s">
        <v>2515</v>
      </c>
    </row>
    <row r="287" spans="1:16" s="56" customFormat="1" ht="48" customHeight="1" x14ac:dyDescent="0.2">
      <c r="A287" s="825" t="s">
        <v>1504</v>
      </c>
      <c r="B287" s="57" t="s">
        <v>734</v>
      </c>
      <c r="C287" s="828" t="s">
        <v>3060</v>
      </c>
      <c r="D287" s="87">
        <v>756</v>
      </c>
      <c r="E287" s="129">
        <v>6881</v>
      </c>
      <c r="F287" s="824">
        <v>41562</v>
      </c>
      <c r="G287" s="103" t="s">
        <v>2326</v>
      </c>
      <c r="H287" s="17" t="s">
        <v>769</v>
      </c>
      <c r="I287" s="16"/>
      <c r="J287" s="17" t="s">
        <v>769</v>
      </c>
      <c r="K287" s="16"/>
      <c r="L287" s="16"/>
      <c r="M287" s="17" t="s">
        <v>769</v>
      </c>
      <c r="N287" s="17"/>
      <c r="O287" s="16"/>
      <c r="P287" s="18"/>
    </row>
    <row r="288" spans="1:16" s="56" customFormat="1" ht="48" customHeight="1" x14ac:dyDescent="0.2">
      <c r="A288" s="825"/>
      <c r="B288" s="57" t="s">
        <v>755</v>
      </c>
      <c r="C288" s="828"/>
      <c r="D288" s="87">
        <f>174.72+822.6</f>
        <v>997.32</v>
      </c>
      <c r="E288" s="129">
        <v>6882</v>
      </c>
      <c r="F288" s="824"/>
      <c r="G288" s="103" t="s">
        <v>2325</v>
      </c>
      <c r="H288" s="17" t="s">
        <v>769</v>
      </c>
      <c r="I288" s="16"/>
      <c r="J288" s="17" t="s">
        <v>769</v>
      </c>
      <c r="K288" s="16"/>
      <c r="L288" s="16"/>
      <c r="M288" s="17" t="s">
        <v>769</v>
      </c>
      <c r="N288" s="17"/>
      <c r="O288" s="16"/>
      <c r="P288" s="18"/>
    </row>
    <row r="289" spans="1:16" s="56" customFormat="1" ht="48" customHeight="1" x14ac:dyDescent="0.2">
      <c r="A289" s="51" t="s">
        <v>1505</v>
      </c>
      <c r="B289" s="57" t="s">
        <v>751</v>
      </c>
      <c r="C289" s="57" t="s">
        <v>3167</v>
      </c>
      <c r="D289" s="87">
        <v>110.25</v>
      </c>
      <c r="E289" s="129">
        <v>6867</v>
      </c>
      <c r="F289" s="131">
        <v>41557</v>
      </c>
      <c r="G289" s="103" t="s">
        <v>2324</v>
      </c>
      <c r="H289" s="17" t="s">
        <v>769</v>
      </c>
      <c r="I289" s="16"/>
      <c r="J289" s="17" t="s">
        <v>769</v>
      </c>
      <c r="K289" s="16"/>
      <c r="L289" s="16"/>
      <c r="M289" s="17" t="s">
        <v>769</v>
      </c>
      <c r="N289" s="17"/>
      <c r="O289" s="16"/>
      <c r="P289" s="18"/>
    </row>
    <row r="290" spans="1:16" s="56" customFormat="1" ht="48" customHeight="1" x14ac:dyDescent="0.2">
      <c r="A290" s="51" t="s">
        <v>1506</v>
      </c>
      <c r="B290" s="57" t="s">
        <v>755</v>
      </c>
      <c r="C290" s="57" t="s">
        <v>3168</v>
      </c>
      <c r="D290" s="87">
        <v>252</v>
      </c>
      <c r="E290" s="129">
        <v>6866</v>
      </c>
      <c r="F290" s="131">
        <v>41556</v>
      </c>
      <c r="G290" s="103" t="s">
        <v>2324</v>
      </c>
      <c r="H290" s="17" t="s">
        <v>769</v>
      </c>
      <c r="I290" s="16"/>
      <c r="J290" s="17" t="s">
        <v>769</v>
      </c>
      <c r="K290" s="16"/>
      <c r="L290" s="16"/>
      <c r="M290" s="17" t="s">
        <v>769</v>
      </c>
      <c r="N290" s="17"/>
      <c r="O290" s="16"/>
      <c r="P290" s="18"/>
    </row>
    <row r="291" spans="1:16" s="56" customFormat="1" ht="48" customHeight="1" x14ac:dyDescent="0.2">
      <c r="A291" s="51" t="s">
        <v>1507</v>
      </c>
      <c r="B291" s="57" t="s">
        <v>67</v>
      </c>
      <c r="C291" s="57" t="s">
        <v>2500</v>
      </c>
      <c r="D291" s="87">
        <v>132.21</v>
      </c>
      <c r="E291" s="129">
        <v>6865</v>
      </c>
      <c r="F291" s="131">
        <v>41551</v>
      </c>
      <c r="G291" s="103" t="s">
        <v>2327</v>
      </c>
      <c r="H291" s="17" t="s">
        <v>769</v>
      </c>
      <c r="I291" s="16"/>
      <c r="J291" s="17" t="s">
        <v>769</v>
      </c>
      <c r="K291" s="16"/>
      <c r="L291" s="16"/>
      <c r="M291" s="17" t="s">
        <v>769</v>
      </c>
      <c r="N291" s="17"/>
      <c r="O291" s="16"/>
      <c r="P291" s="18"/>
    </row>
    <row r="292" spans="1:16" s="56" customFormat="1" ht="48" customHeight="1" x14ac:dyDescent="0.2">
      <c r="A292" s="825" t="s">
        <v>1508</v>
      </c>
      <c r="B292" s="57" t="s">
        <v>617</v>
      </c>
      <c r="C292" s="828" t="s">
        <v>3169</v>
      </c>
      <c r="D292" s="87">
        <v>384.08</v>
      </c>
      <c r="E292" s="129">
        <v>6894</v>
      </c>
      <c r="F292" s="131">
        <v>41572</v>
      </c>
      <c r="G292" s="103" t="s">
        <v>2328</v>
      </c>
      <c r="H292" s="17" t="s">
        <v>769</v>
      </c>
      <c r="I292" s="16"/>
      <c r="J292" s="17" t="s">
        <v>769</v>
      </c>
      <c r="K292" s="16"/>
      <c r="L292" s="16"/>
      <c r="M292" s="17" t="s">
        <v>769</v>
      </c>
      <c r="N292" s="17"/>
      <c r="O292" s="16"/>
      <c r="P292" s="18"/>
    </row>
    <row r="293" spans="1:16" s="56" customFormat="1" ht="48" customHeight="1" x14ac:dyDescent="0.2">
      <c r="A293" s="825"/>
      <c r="B293" s="57" t="s">
        <v>743</v>
      </c>
      <c r="C293" s="828"/>
      <c r="D293" s="87">
        <v>328.6</v>
      </c>
      <c r="E293" s="129">
        <v>6895</v>
      </c>
      <c r="F293" s="131">
        <v>41572</v>
      </c>
      <c r="G293" s="103" t="s">
        <v>2329</v>
      </c>
      <c r="H293" s="17" t="s">
        <v>769</v>
      </c>
      <c r="I293" s="16"/>
      <c r="J293" s="17" t="s">
        <v>769</v>
      </c>
      <c r="K293" s="16"/>
      <c r="L293" s="16"/>
      <c r="M293" s="17" t="s">
        <v>769</v>
      </c>
      <c r="N293" s="17"/>
      <c r="O293" s="16"/>
      <c r="P293" s="18"/>
    </row>
    <row r="294" spans="1:16" s="56" customFormat="1" ht="48" customHeight="1" x14ac:dyDescent="0.2">
      <c r="A294" s="825"/>
      <c r="B294" s="57" t="s">
        <v>751</v>
      </c>
      <c r="C294" s="828"/>
      <c r="D294" s="87">
        <v>75.94</v>
      </c>
      <c r="E294" s="129">
        <v>6896</v>
      </c>
      <c r="F294" s="131">
        <v>41572</v>
      </c>
      <c r="G294" s="103" t="s">
        <v>2328</v>
      </c>
      <c r="H294" s="17" t="s">
        <v>769</v>
      </c>
      <c r="I294" s="16"/>
      <c r="J294" s="17" t="s">
        <v>769</v>
      </c>
      <c r="K294" s="16"/>
      <c r="L294" s="16"/>
      <c r="M294" s="17" t="s">
        <v>769</v>
      </c>
      <c r="N294" s="17"/>
      <c r="O294" s="16"/>
      <c r="P294" s="18"/>
    </row>
    <row r="295" spans="1:16" s="56" customFormat="1" ht="48" customHeight="1" x14ac:dyDescent="0.2">
      <c r="A295" s="825"/>
      <c r="B295" s="57" t="s">
        <v>2009</v>
      </c>
      <c r="C295" s="828"/>
      <c r="D295" s="87">
        <v>90</v>
      </c>
      <c r="E295" s="129">
        <v>6897</v>
      </c>
      <c r="F295" s="131">
        <v>41572</v>
      </c>
      <c r="G295" s="103" t="s">
        <v>2328</v>
      </c>
      <c r="H295" s="17" t="s">
        <v>769</v>
      </c>
      <c r="I295" s="16"/>
      <c r="J295" s="17" t="s">
        <v>769</v>
      </c>
      <c r="K295" s="16"/>
      <c r="L295" s="16"/>
      <c r="M295" s="17" t="s">
        <v>769</v>
      </c>
      <c r="N295" s="17"/>
      <c r="O295" s="16"/>
      <c r="P295" s="18"/>
    </row>
    <row r="296" spans="1:16" s="56" customFormat="1" ht="68.25" customHeight="1" x14ac:dyDescent="0.2">
      <c r="A296" s="825" t="s">
        <v>1509</v>
      </c>
      <c r="B296" s="57" t="s">
        <v>2017</v>
      </c>
      <c r="C296" s="828" t="s">
        <v>3170</v>
      </c>
      <c r="D296" s="87">
        <v>9762.4599999999991</v>
      </c>
      <c r="E296" s="129" t="s">
        <v>2330</v>
      </c>
      <c r="F296" s="131">
        <v>41584</v>
      </c>
      <c r="G296" s="103" t="s">
        <v>2331</v>
      </c>
      <c r="H296" s="17" t="s">
        <v>769</v>
      </c>
      <c r="I296" s="16"/>
      <c r="J296" s="17" t="s">
        <v>769</v>
      </c>
      <c r="K296" s="16"/>
      <c r="L296" s="16"/>
      <c r="M296" s="17" t="s">
        <v>769</v>
      </c>
      <c r="N296" s="17"/>
      <c r="O296" s="16"/>
      <c r="P296" s="18"/>
    </row>
    <row r="297" spans="1:16" s="56" customFormat="1" ht="68.25" customHeight="1" x14ac:dyDescent="0.2">
      <c r="A297" s="825"/>
      <c r="B297" s="57" t="s">
        <v>2051</v>
      </c>
      <c r="C297" s="828"/>
      <c r="D297" s="87">
        <v>12931.4</v>
      </c>
      <c r="E297" s="129" t="s">
        <v>2332</v>
      </c>
      <c r="F297" s="131">
        <v>41584</v>
      </c>
      <c r="G297" s="103" t="s">
        <v>2333</v>
      </c>
      <c r="H297" s="17" t="s">
        <v>769</v>
      </c>
      <c r="I297" s="17"/>
      <c r="J297" s="17" t="s">
        <v>769</v>
      </c>
      <c r="K297" s="16"/>
      <c r="L297" s="16"/>
      <c r="M297" s="17" t="s">
        <v>769</v>
      </c>
      <c r="N297" s="17"/>
      <c r="O297" s="16"/>
      <c r="P297" s="146" t="s">
        <v>2510</v>
      </c>
    </row>
    <row r="298" spans="1:16" s="56" customFormat="1" ht="48" customHeight="1" x14ac:dyDescent="0.2">
      <c r="A298" s="51" t="s">
        <v>1510</v>
      </c>
      <c r="B298" s="57" t="s">
        <v>2052</v>
      </c>
      <c r="C298" s="57" t="s">
        <v>3171</v>
      </c>
      <c r="D298" s="87">
        <v>240</v>
      </c>
      <c r="E298" s="129">
        <v>6909</v>
      </c>
      <c r="F298" s="131">
        <v>41582</v>
      </c>
      <c r="G298" s="103" t="s">
        <v>2334</v>
      </c>
      <c r="H298" s="17" t="s">
        <v>769</v>
      </c>
      <c r="I298" s="16"/>
      <c r="J298" s="17" t="s">
        <v>769</v>
      </c>
      <c r="K298" s="16"/>
      <c r="L298" s="16"/>
      <c r="M298" s="17" t="s">
        <v>769</v>
      </c>
      <c r="N298" s="17"/>
      <c r="O298" s="16"/>
      <c r="P298" s="18"/>
    </row>
    <row r="299" spans="1:16" s="56" customFormat="1" ht="48" customHeight="1" x14ac:dyDescent="0.2">
      <c r="A299" s="51" t="s">
        <v>1511</v>
      </c>
      <c r="B299" s="57" t="s">
        <v>2053</v>
      </c>
      <c r="C299" s="57" t="s">
        <v>3172</v>
      </c>
      <c r="D299" s="87" t="s">
        <v>1</v>
      </c>
      <c r="E299" s="54" t="s">
        <v>1684</v>
      </c>
      <c r="F299" s="109" t="s">
        <v>1684</v>
      </c>
      <c r="G299" s="103" t="s">
        <v>1684</v>
      </c>
      <c r="H299" s="17" t="s">
        <v>769</v>
      </c>
      <c r="I299" s="16"/>
      <c r="J299" s="17" t="s">
        <v>769</v>
      </c>
      <c r="K299" s="16"/>
      <c r="L299" s="16"/>
      <c r="M299" s="17" t="s">
        <v>769</v>
      </c>
      <c r="N299" s="17"/>
      <c r="O299" s="16"/>
      <c r="P299" s="18"/>
    </row>
    <row r="300" spans="1:16" s="56" customFormat="1" ht="48" customHeight="1" x14ac:dyDescent="0.2">
      <c r="A300" s="51" t="s">
        <v>1512</v>
      </c>
      <c r="B300" s="57" t="s">
        <v>1984</v>
      </c>
      <c r="C300" s="57" t="s">
        <v>3173</v>
      </c>
      <c r="D300" s="87">
        <v>4054.44</v>
      </c>
      <c r="E300" s="129">
        <v>6900</v>
      </c>
      <c r="F300" s="131">
        <v>41575</v>
      </c>
      <c r="G300" s="103" t="s">
        <v>2335</v>
      </c>
      <c r="H300" s="17" t="s">
        <v>769</v>
      </c>
      <c r="I300" s="16"/>
      <c r="J300" s="17" t="s">
        <v>769</v>
      </c>
      <c r="K300" s="16"/>
      <c r="L300" s="16"/>
      <c r="M300" s="17" t="s">
        <v>769</v>
      </c>
      <c r="N300" s="17"/>
      <c r="O300" s="16"/>
      <c r="P300" s="18"/>
    </row>
    <row r="301" spans="1:16" s="56" customFormat="1" ht="48" customHeight="1" x14ac:dyDescent="0.2">
      <c r="A301" s="825" t="s">
        <v>1513</v>
      </c>
      <c r="B301" s="57" t="s">
        <v>2023</v>
      </c>
      <c r="C301" s="828" t="s">
        <v>3174</v>
      </c>
      <c r="D301" s="87">
        <v>849</v>
      </c>
      <c r="E301" s="129">
        <v>6944</v>
      </c>
      <c r="F301" s="131">
        <v>41603</v>
      </c>
      <c r="G301" s="103" t="s">
        <v>2336</v>
      </c>
      <c r="H301" s="17" t="s">
        <v>769</v>
      </c>
      <c r="I301" s="16"/>
      <c r="J301" s="17" t="s">
        <v>769</v>
      </c>
      <c r="K301" s="16"/>
      <c r="L301" s="16"/>
      <c r="M301" s="17" t="s">
        <v>769</v>
      </c>
      <c r="N301" s="17"/>
      <c r="O301" s="16"/>
      <c r="P301" s="18"/>
    </row>
    <row r="302" spans="1:16" s="56" customFormat="1" ht="58.5" customHeight="1" x14ac:dyDescent="0.2">
      <c r="A302" s="825"/>
      <c r="B302" s="57" t="s">
        <v>9</v>
      </c>
      <c r="C302" s="828"/>
      <c r="D302" s="87">
        <v>3460.06</v>
      </c>
      <c r="E302" s="129" t="s">
        <v>2337</v>
      </c>
      <c r="F302" s="131">
        <v>41600</v>
      </c>
      <c r="G302" s="103" t="s">
        <v>2338</v>
      </c>
      <c r="H302" s="17" t="s">
        <v>769</v>
      </c>
      <c r="I302" s="16"/>
      <c r="J302" s="17" t="s">
        <v>769</v>
      </c>
      <c r="K302" s="16"/>
      <c r="L302" s="16"/>
      <c r="M302" s="17" t="s">
        <v>769</v>
      </c>
      <c r="N302" s="17"/>
      <c r="O302" s="16"/>
      <c r="P302" s="18"/>
    </row>
    <row r="303" spans="1:16" s="56" customFormat="1" ht="58.5" customHeight="1" x14ac:dyDescent="0.2">
      <c r="A303" s="825"/>
      <c r="B303" s="57" t="s">
        <v>747</v>
      </c>
      <c r="C303" s="828"/>
      <c r="D303" s="87">
        <v>6626</v>
      </c>
      <c r="E303" s="129" t="s">
        <v>2339</v>
      </c>
      <c r="F303" s="131">
        <v>41600</v>
      </c>
      <c r="G303" s="103" t="s">
        <v>2340</v>
      </c>
      <c r="H303" s="17" t="s">
        <v>769</v>
      </c>
      <c r="I303" s="16"/>
      <c r="J303" s="17" t="s">
        <v>769</v>
      </c>
      <c r="K303" s="16"/>
      <c r="L303" s="16"/>
      <c r="M303" s="17" t="s">
        <v>769</v>
      </c>
      <c r="N303" s="17"/>
      <c r="O303" s="16"/>
      <c r="P303" s="18"/>
    </row>
    <row r="304" spans="1:16" s="56" customFormat="1" ht="58.5" customHeight="1" x14ac:dyDescent="0.2">
      <c r="A304" s="825"/>
      <c r="B304" s="57" t="s">
        <v>10</v>
      </c>
      <c r="C304" s="828"/>
      <c r="D304" s="87">
        <v>3687.19</v>
      </c>
      <c r="E304" s="129" t="s">
        <v>2341</v>
      </c>
      <c r="F304" s="131">
        <v>41600</v>
      </c>
      <c r="G304" s="103" t="s">
        <v>2342</v>
      </c>
      <c r="H304" s="17" t="s">
        <v>769</v>
      </c>
      <c r="I304" s="16"/>
      <c r="J304" s="17" t="s">
        <v>769</v>
      </c>
      <c r="K304" s="16"/>
      <c r="L304" s="16"/>
      <c r="M304" s="17" t="s">
        <v>769</v>
      </c>
      <c r="N304" s="17"/>
      <c r="O304" s="16"/>
      <c r="P304" s="18"/>
    </row>
    <row r="305" spans="1:16" s="56" customFormat="1" ht="48" customHeight="1" x14ac:dyDescent="0.2">
      <c r="A305" s="825" t="s">
        <v>1514</v>
      </c>
      <c r="B305" s="57" t="s">
        <v>747</v>
      </c>
      <c r="C305" s="828" t="s">
        <v>3175</v>
      </c>
      <c r="D305" s="87">
        <v>1184.95</v>
      </c>
      <c r="E305" s="129">
        <v>6914</v>
      </c>
      <c r="F305" s="131">
        <v>41584</v>
      </c>
      <c r="G305" s="103" t="s">
        <v>2343</v>
      </c>
      <c r="H305" s="17" t="s">
        <v>769</v>
      </c>
      <c r="I305" s="16"/>
      <c r="J305" s="17" t="s">
        <v>769</v>
      </c>
      <c r="K305" s="16"/>
      <c r="L305" s="16"/>
      <c r="M305" s="17" t="s">
        <v>769</v>
      </c>
      <c r="N305" s="17"/>
      <c r="O305" s="16"/>
      <c r="P305" s="18"/>
    </row>
    <row r="306" spans="1:16" s="56" customFormat="1" ht="48" customHeight="1" x14ac:dyDescent="0.2">
      <c r="A306" s="825"/>
      <c r="B306" s="57" t="s">
        <v>2054</v>
      </c>
      <c r="C306" s="828"/>
      <c r="D306" s="87">
        <v>5310</v>
      </c>
      <c r="E306" s="129">
        <v>6915</v>
      </c>
      <c r="F306" s="131">
        <v>41584</v>
      </c>
      <c r="G306" s="103" t="s">
        <v>2343</v>
      </c>
      <c r="H306" s="17" t="s">
        <v>769</v>
      </c>
      <c r="I306" s="16"/>
      <c r="J306" s="17" t="s">
        <v>769</v>
      </c>
      <c r="K306" s="16"/>
      <c r="L306" s="16"/>
      <c r="M306" s="17" t="s">
        <v>769</v>
      </c>
      <c r="N306" s="17"/>
      <c r="O306" s="16"/>
      <c r="P306" s="18"/>
    </row>
    <row r="307" spans="1:16" s="56" customFormat="1" ht="48" customHeight="1" x14ac:dyDescent="0.2">
      <c r="A307" s="51" t="s">
        <v>1515</v>
      </c>
      <c r="B307" s="57" t="s">
        <v>2055</v>
      </c>
      <c r="C307" s="57" t="s">
        <v>3176</v>
      </c>
      <c r="D307" s="87">
        <v>1490</v>
      </c>
      <c r="E307" s="129">
        <v>6891</v>
      </c>
      <c r="F307" s="131">
        <v>41568</v>
      </c>
      <c r="G307" s="103" t="s">
        <v>2344</v>
      </c>
      <c r="H307" s="17" t="s">
        <v>769</v>
      </c>
      <c r="I307" s="16"/>
      <c r="J307" s="17" t="s">
        <v>769</v>
      </c>
      <c r="K307" s="16"/>
      <c r="L307" s="16"/>
      <c r="M307" s="17" t="s">
        <v>769</v>
      </c>
      <c r="N307" s="17"/>
      <c r="O307" s="16"/>
      <c r="P307" s="18"/>
    </row>
    <row r="308" spans="1:16" s="56" customFormat="1" ht="48" customHeight="1" x14ac:dyDescent="0.2">
      <c r="A308" s="51" t="s">
        <v>1516</v>
      </c>
      <c r="B308" s="57" t="s">
        <v>89</v>
      </c>
      <c r="C308" s="57" t="s">
        <v>3177</v>
      </c>
      <c r="D308" s="87">
        <v>5000</v>
      </c>
      <c r="E308" s="129">
        <v>6916</v>
      </c>
      <c r="F308" s="131">
        <v>41584</v>
      </c>
      <c r="G308" s="103" t="s">
        <v>2345</v>
      </c>
      <c r="H308" s="17" t="s">
        <v>769</v>
      </c>
      <c r="I308" s="16"/>
      <c r="J308" s="17" t="s">
        <v>769</v>
      </c>
      <c r="K308" s="16"/>
      <c r="L308" s="16"/>
      <c r="M308" s="17" t="s">
        <v>769</v>
      </c>
      <c r="N308" s="17"/>
      <c r="O308" s="16"/>
      <c r="P308" s="18"/>
    </row>
    <row r="309" spans="1:16" s="56" customFormat="1" ht="48" customHeight="1" x14ac:dyDescent="0.2">
      <c r="A309" s="51" t="s">
        <v>1517</v>
      </c>
      <c r="B309" s="57" t="s">
        <v>2022</v>
      </c>
      <c r="C309" s="57" t="s">
        <v>3178</v>
      </c>
      <c r="D309" s="87">
        <v>800</v>
      </c>
      <c r="E309" s="129">
        <v>6892</v>
      </c>
      <c r="F309" s="131">
        <v>41570</v>
      </c>
      <c r="G309" s="103" t="s">
        <v>2346</v>
      </c>
      <c r="H309" s="17" t="s">
        <v>769</v>
      </c>
      <c r="I309" s="16"/>
      <c r="J309" s="17" t="s">
        <v>769</v>
      </c>
      <c r="K309" s="16"/>
      <c r="L309" s="16"/>
      <c r="M309" s="17" t="s">
        <v>769</v>
      </c>
      <c r="N309" s="17"/>
      <c r="O309" s="16"/>
      <c r="P309" s="18"/>
    </row>
    <row r="310" spans="1:16" s="56" customFormat="1" ht="48" customHeight="1" x14ac:dyDescent="0.2">
      <c r="A310" s="51" t="s">
        <v>1518</v>
      </c>
      <c r="B310" s="57" t="s">
        <v>735</v>
      </c>
      <c r="C310" s="57" t="s">
        <v>3180</v>
      </c>
      <c r="D310" s="87">
        <v>783.78</v>
      </c>
      <c r="E310" s="129">
        <v>6917</v>
      </c>
      <c r="F310" s="131">
        <v>41585</v>
      </c>
      <c r="G310" s="103" t="s">
        <v>2347</v>
      </c>
      <c r="H310" s="17" t="s">
        <v>769</v>
      </c>
      <c r="I310" s="16"/>
      <c r="J310" s="17" t="s">
        <v>769</v>
      </c>
      <c r="K310" s="16"/>
      <c r="L310" s="16"/>
      <c r="M310" s="17" t="s">
        <v>769</v>
      </c>
      <c r="N310" s="17"/>
      <c r="O310" s="16"/>
      <c r="P310" s="18"/>
    </row>
    <row r="311" spans="1:16" s="56" customFormat="1" ht="48" customHeight="1" x14ac:dyDescent="0.2">
      <c r="A311" s="51" t="s">
        <v>1519</v>
      </c>
      <c r="B311" s="57" t="s">
        <v>2056</v>
      </c>
      <c r="C311" s="57" t="s">
        <v>3179</v>
      </c>
      <c r="D311" s="87">
        <f>780+700</f>
        <v>1480</v>
      </c>
      <c r="E311" s="129">
        <v>6899</v>
      </c>
      <c r="F311" s="131">
        <v>41575</v>
      </c>
      <c r="G311" s="103" t="s">
        <v>2348</v>
      </c>
      <c r="H311" s="17" t="s">
        <v>769</v>
      </c>
      <c r="I311" s="16"/>
      <c r="J311" s="17" t="s">
        <v>769</v>
      </c>
      <c r="K311" s="16"/>
      <c r="L311" s="16"/>
      <c r="M311" s="17" t="s">
        <v>769</v>
      </c>
      <c r="N311" s="17"/>
      <c r="O311" s="16"/>
      <c r="P311" s="18"/>
    </row>
    <row r="312" spans="1:16" s="56" customFormat="1" ht="48" customHeight="1" x14ac:dyDescent="0.2">
      <c r="A312" s="825" t="s">
        <v>1520</v>
      </c>
      <c r="B312" s="57" t="s">
        <v>67</v>
      </c>
      <c r="C312" s="828" t="s">
        <v>3051</v>
      </c>
      <c r="D312" s="87">
        <v>169.5</v>
      </c>
      <c r="E312" s="129">
        <v>6889</v>
      </c>
      <c r="F312" s="131">
        <v>41565</v>
      </c>
      <c r="G312" s="103" t="s">
        <v>2349</v>
      </c>
      <c r="H312" s="17" t="s">
        <v>769</v>
      </c>
      <c r="I312" s="16"/>
      <c r="J312" s="17" t="s">
        <v>769</v>
      </c>
      <c r="K312" s="16"/>
      <c r="L312" s="16"/>
      <c r="M312" s="17" t="s">
        <v>769</v>
      </c>
      <c r="N312" s="17"/>
      <c r="O312" s="16"/>
      <c r="P312" s="18"/>
    </row>
    <row r="313" spans="1:16" s="56" customFormat="1" ht="48" customHeight="1" x14ac:dyDescent="0.2">
      <c r="A313" s="825"/>
      <c r="B313" s="57" t="s">
        <v>442</v>
      </c>
      <c r="C313" s="828"/>
      <c r="D313" s="87">
        <v>114</v>
      </c>
      <c r="E313" s="129">
        <v>6890</v>
      </c>
      <c r="F313" s="131">
        <v>41565</v>
      </c>
      <c r="G313" s="103" t="s">
        <v>2349</v>
      </c>
      <c r="H313" s="17" t="s">
        <v>769</v>
      </c>
      <c r="I313" s="16"/>
      <c r="J313" s="17" t="s">
        <v>769</v>
      </c>
      <c r="K313" s="16"/>
      <c r="L313" s="16"/>
      <c r="M313" s="17" t="s">
        <v>769</v>
      </c>
      <c r="N313" s="17"/>
      <c r="O313" s="16"/>
      <c r="P313" s="18"/>
    </row>
    <row r="314" spans="1:16" s="56" customFormat="1" ht="48" customHeight="1" x14ac:dyDescent="0.2">
      <c r="A314" s="51" t="s">
        <v>1521</v>
      </c>
      <c r="B314" s="57" t="s">
        <v>1736</v>
      </c>
      <c r="C314" s="57" t="s">
        <v>2504</v>
      </c>
      <c r="D314" s="87">
        <v>200</v>
      </c>
      <c r="E314" s="129">
        <v>6898</v>
      </c>
      <c r="F314" s="131">
        <v>41572</v>
      </c>
      <c r="G314" s="103" t="s">
        <v>2348</v>
      </c>
      <c r="H314" s="17" t="s">
        <v>769</v>
      </c>
      <c r="I314" s="16"/>
      <c r="J314" s="17" t="s">
        <v>769</v>
      </c>
      <c r="K314" s="16"/>
      <c r="L314" s="16"/>
      <c r="M314" s="17" t="s">
        <v>769</v>
      </c>
      <c r="N314" s="17"/>
      <c r="O314" s="16"/>
      <c r="P314" s="18"/>
    </row>
    <row r="315" spans="1:16" s="56" customFormat="1" ht="60.75" customHeight="1" x14ac:dyDescent="0.2">
      <c r="A315" s="51" t="s">
        <v>1522</v>
      </c>
      <c r="B315" s="57" t="s">
        <v>1952</v>
      </c>
      <c r="C315" s="57" t="s">
        <v>3181</v>
      </c>
      <c r="D315" s="87">
        <v>22475</v>
      </c>
      <c r="E315" s="129" t="s">
        <v>2350</v>
      </c>
      <c r="F315" s="131">
        <v>41586</v>
      </c>
      <c r="G315" s="103" t="s">
        <v>2351</v>
      </c>
      <c r="H315" s="17" t="s">
        <v>769</v>
      </c>
      <c r="I315" s="16"/>
      <c r="J315" s="17" t="s">
        <v>769</v>
      </c>
      <c r="K315" s="16"/>
      <c r="L315" s="16"/>
      <c r="M315" s="17" t="s">
        <v>769</v>
      </c>
      <c r="N315" s="17"/>
      <c r="O315" s="16"/>
      <c r="P315" s="18"/>
    </row>
    <row r="316" spans="1:16" s="56" customFormat="1" ht="48" customHeight="1" x14ac:dyDescent="0.2">
      <c r="A316" s="51" t="s">
        <v>1523</v>
      </c>
      <c r="B316" s="57" t="s">
        <v>560</v>
      </c>
      <c r="C316" s="57" t="s">
        <v>3182</v>
      </c>
      <c r="D316" s="87">
        <v>2448</v>
      </c>
      <c r="E316" s="129">
        <v>6913</v>
      </c>
      <c r="F316" s="131">
        <v>41583</v>
      </c>
      <c r="G316" s="103" t="s">
        <v>2352</v>
      </c>
      <c r="H316" s="17" t="s">
        <v>769</v>
      </c>
      <c r="I316" s="16"/>
      <c r="J316" s="17" t="s">
        <v>769</v>
      </c>
      <c r="K316" s="16"/>
      <c r="L316" s="16"/>
      <c r="M316" s="17" t="s">
        <v>769</v>
      </c>
      <c r="N316" s="17"/>
      <c r="O316" s="16"/>
      <c r="P316" s="18"/>
    </row>
    <row r="317" spans="1:16" s="56" customFormat="1" ht="48" customHeight="1" x14ac:dyDescent="0.2">
      <c r="A317" s="51" t="s">
        <v>1524</v>
      </c>
      <c r="B317" s="57" t="s">
        <v>2057</v>
      </c>
      <c r="C317" s="57" t="s">
        <v>3183</v>
      </c>
      <c r="D317" s="87">
        <v>411</v>
      </c>
      <c r="E317" s="129">
        <v>6904</v>
      </c>
      <c r="F317" s="131">
        <v>41578</v>
      </c>
      <c r="G317" s="103" t="s">
        <v>2353</v>
      </c>
      <c r="H317" s="17"/>
      <c r="I317" s="17" t="s">
        <v>769</v>
      </c>
      <c r="J317" s="17" t="s">
        <v>769</v>
      </c>
      <c r="K317" s="16"/>
      <c r="L317" s="16"/>
      <c r="M317" s="17"/>
      <c r="N317" s="17" t="s">
        <v>769</v>
      </c>
      <c r="O317" s="16"/>
      <c r="P317" s="18" t="s">
        <v>2515</v>
      </c>
    </row>
    <row r="318" spans="1:16" s="56" customFormat="1" ht="48" customHeight="1" x14ac:dyDescent="0.2">
      <c r="A318" s="51" t="s">
        <v>1525</v>
      </c>
      <c r="B318" s="57" t="s">
        <v>2058</v>
      </c>
      <c r="C318" s="57" t="s">
        <v>3184</v>
      </c>
      <c r="D318" s="87">
        <f>270+175</f>
        <v>445</v>
      </c>
      <c r="E318" s="129">
        <v>6902</v>
      </c>
      <c r="F318" s="131">
        <v>41577</v>
      </c>
      <c r="G318" s="103" t="s">
        <v>2354</v>
      </c>
      <c r="H318" s="17" t="s">
        <v>769</v>
      </c>
      <c r="I318" s="16"/>
      <c r="J318" s="17" t="s">
        <v>769</v>
      </c>
      <c r="K318" s="16"/>
      <c r="L318" s="16"/>
      <c r="M318" s="17" t="s">
        <v>769</v>
      </c>
      <c r="N318" s="17"/>
      <c r="O318" s="16"/>
      <c r="P318" s="18"/>
    </row>
    <row r="319" spans="1:16" s="56" customFormat="1" ht="48" customHeight="1" x14ac:dyDescent="0.2">
      <c r="A319" s="51" t="s">
        <v>1526</v>
      </c>
      <c r="B319" s="57" t="s">
        <v>1993</v>
      </c>
      <c r="C319" s="57" t="s">
        <v>3185</v>
      </c>
      <c r="D319" s="87">
        <v>343</v>
      </c>
      <c r="E319" s="129">
        <v>6912</v>
      </c>
      <c r="F319" s="131">
        <v>41582</v>
      </c>
      <c r="G319" s="103" t="s">
        <v>2355</v>
      </c>
      <c r="H319" s="17" t="s">
        <v>769</v>
      </c>
      <c r="I319" s="16"/>
      <c r="J319" s="17" t="s">
        <v>769</v>
      </c>
      <c r="K319" s="16"/>
      <c r="L319" s="16"/>
      <c r="M319" s="17" t="s">
        <v>769</v>
      </c>
      <c r="N319" s="17"/>
      <c r="O319" s="16"/>
      <c r="P319" s="18"/>
    </row>
    <row r="320" spans="1:16" s="56" customFormat="1" ht="48" customHeight="1" x14ac:dyDescent="0.2">
      <c r="A320" s="825" t="s">
        <v>1527</v>
      </c>
      <c r="B320" s="57" t="s">
        <v>1708</v>
      </c>
      <c r="C320" s="828" t="s">
        <v>3186</v>
      </c>
      <c r="D320" s="87">
        <v>663.16</v>
      </c>
      <c r="E320" s="129">
        <v>6918</v>
      </c>
      <c r="F320" s="824">
        <v>41590</v>
      </c>
      <c r="G320" s="103" t="s">
        <v>2356</v>
      </c>
      <c r="H320" s="17" t="s">
        <v>769</v>
      </c>
      <c r="I320" s="16"/>
      <c r="J320" s="17" t="s">
        <v>769</v>
      </c>
      <c r="K320" s="16"/>
      <c r="L320" s="16"/>
      <c r="M320" s="17" t="s">
        <v>769</v>
      </c>
      <c r="N320" s="17"/>
      <c r="O320" s="16"/>
      <c r="P320" s="18"/>
    </row>
    <row r="321" spans="1:16" s="56" customFormat="1" ht="48" customHeight="1" x14ac:dyDescent="0.2">
      <c r="A321" s="825"/>
      <c r="B321" s="57" t="s">
        <v>2059</v>
      </c>
      <c r="C321" s="828"/>
      <c r="D321" s="87">
        <v>249</v>
      </c>
      <c r="E321" s="129">
        <v>6919</v>
      </c>
      <c r="F321" s="824"/>
      <c r="G321" s="103" t="s">
        <v>2357</v>
      </c>
      <c r="H321" s="17" t="s">
        <v>769</v>
      </c>
      <c r="I321" s="16"/>
      <c r="J321" s="17" t="s">
        <v>769</v>
      </c>
      <c r="K321" s="16"/>
      <c r="L321" s="16"/>
      <c r="M321" s="17" t="s">
        <v>769</v>
      </c>
      <c r="N321" s="17"/>
      <c r="O321" s="16"/>
      <c r="P321" s="18"/>
    </row>
    <row r="322" spans="1:16" s="56" customFormat="1" ht="48" customHeight="1" x14ac:dyDescent="0.2">
      <c r="A322" s="825"/>
      <c r="B322" s="57" t="s">
        <v>172</v>
      </c>
      <c r="C322" s="828"/>
      <c r="D322" s="87">
        <v>745</v>
      </c>
      <c r="E322" s="129">
        <v>6920</v>
      </c>
      <c r="F322" s="824"/>
      <c r="G322" s="103" t="s">
        <v>2358</v>
      </c>
      <c r="H322" s="17" t="s">
        <v>769</v>
      </c>
      <c r="I322" s="16"/>
      <c r="J322" s="17" t="s">
        <v>769</v>
      </c>
      <c r="K322" s="16"/>
      <c r="L322" s="16"/>
      <c r="M322" s="17" t="s">
        <v>769</v>
      </c>
      <c r="N322" s="17"/>
      <c r="O322" s="16"/>
      <c r="P322" s="18"/>
    </row>
    <row r="323" spans="1:16" s="56" customFormat="1" ht="48" customHeight="1" x14ac:dyDescent="0.2">
      <c r="A323" s="825"/>
      <c r="B323" s="57" t="s">
        <v>617</v>
      </c>
      <c r="C323" s="828"/>
      <c r="D323" s="87">
        <v>189</v>
      </c>
      <c r="E323" s="129">
        <v>6921</v>
      </c>
      <c r="F323" s="824"/>
      <c r="G323" s="103" t="s">
        <v>2359</v>
      </c>
      <c r="H323" s="17" t="s">
        <v>769</v>
      </c>
      <c r="I323" s="16"/>
      <c r="J323" s="17" t="s">
        <v>769</v>
      </c>
      <c r="K323" s="16"/>
      <c r="L323" s="16"/>
      <c r="M323" s="17" t="s">
        <v>769</v>
      </c>
      <c r="N323" s="17"/>
      <c r="O323" s="16"/>
      <c r="P323" s="18"/>
    </row>
    <row r="324" spans="1:16" s="56" customFormat="1" ht="48" customHeight="1" x14ac:dyDescent="0.2">
      <c r="A324" s="825" t="s">
        <v>1528</v>
      </c>
      <c r="B324" s="57" t="s">
        <v>2060</v>
      </c>
      <c r="C324" s="828" t="s">
        <v>2505</v>
      </c>
      <c r="D324" s="87">
        <v>238.52</v>
      </c>
      <c r="E324" s="129">
        <v>6926</v>
      </c>
      <c r="F324" s="824">
        <v>41593</v>
      </c>
      <c r="G324" s="103" t="s">
        <v>2360</v>
      </c>
      <c r="H324" s="17" t="s">
        <v>769</v>
      </c>
      <c r="I324" s="16"/>
      <c r="J324" s="17" t="s">
        <v>769</v>
      </c>
      <c r="K324" s="16"/>
      <c r="L324" s="16"/>
      <c r="M324" s="17" t="s">
        <v>769</v>
      </c>
      <c r="N324" s="17"/>
      <c r="O324" s="16"/>
      <c r="P324" s="18"/>
    </row>
    <row r="325" spans="1:16" s="56" customFormat="1" ht="48" customHeight="1" x14ac:dyDescent="0.2">
      <c r="A325" s="825"/>
      <c r="B325" s="57" t="s">
        <v>13</v>
      </c>
      <c r="C325" s="828"/>
      <c r="D325" s="87">
        <v>25.06</v>
      </c>
      <c r="E325" s="129">
        <v>6927</v>
      </c>
      <c r="F325" s="824"/>
      <c r="G325" s="103" t="s">
        <v>2361</v>
      </c>
      <c r="H325" s="17" t="s">
        <v>769</v>
      </c>
      <c r="I325" s="16"/>
      <c r="J325" s="17" t="s">
        <v>769</v>
      </c>
      <c r="K325" s="16"/>
      <c r="L325" s="16"/>
      <c r="M325" s="17" t="s">
        <v>769</v>
      </c>
      <c r="N325" s="17"/>
      <c r="O325" s="16"/>
      <c r="P325" s="18"/>
    </row>
    <row r="326" spans="1:16" s="56" customFormat="1" ht="48" customHeight="1" x14ac:dyDescent="0.2">
      <c r="A326" s="825"/>
      <c r="B326" s="57" t="s">
        <v>2061</v>
      </c>
      <c r="C326" s="828"/>
      <c r="D326" s="87">
        <v>134.69999999999999</v>
      </c>
      <c r="E326" s="129">
        <v>6928</v>
      </c>
      <c r="F326" s="824"/>
      <c r="G326" s="103" t="s">
        <v>2362</v>
      </c>
      <c r="H326" s="17" t="s">
        <v>769</v>
      </c>
      <c r="I326" s="16"/>
      <c r="J326" s="17" t="s">
        <v>769</v>
      </c>
      <c r="K326" s="16"/>
      <c r="L326" s="16"/>
      <c r="M326" s="17" t="s">
        <v>769</v>
      </c>
      <c r="N326" s="17"/>
      <c r="O326" s="16"/>
      <c r="P326" s="18"/>
    </row>
    <row r="327" spans="1:16" s="56" customFormat="1" ht="48" customHeight="1" x14ac:dyDescent="0.2">
      <c r="A327" s="825"/>
      <c r="B327" s="57" t="s">
        <v>1975</v>
      </c>
      <c r="C327" s="828"/>
      <c r="D327" s="87">
        <v>534.1</v>
      </c>
      <c r="E327" s="129">
        <v>6925</v>
      </c>
      <c r="F327" s="824"/>
      <c r="G327" s="103" t="s">
        <v>2361</v>
      </c>
      <c r="H327" s="17" t="s">
        <v>769</v>
      </c>
      <c r="I327" s="16"/>
      <c r="J327" s="17" t="s">
        <v>769</v>
      </c>
      <c r="K327" s="16"/>
      <c r="L327" s="16"/>
      <c r="M327" s="17" t="s">
        <v>769</v>
      </c>
      <c r="N327" s="17"/>
      <c r="O327" s="16"/>
      <c r="P327" s="18"/>
    </row>
    <row r="328" spans="1:16" s="56" customFormat="1" ht="48" customHeight="1" x14ac:dyDescent="0.2">
      <c r="A328" s="825"/>
      <c r="B328" s="57" t="s">
        <v>2062</v>
      </c>
      <c r="C328" s="828"/>
      <c r="D328" s="87">
        <v>294</v>
      </c>
      <c r="E328" s="129">
        <v>6929</v>
      </c>
      <c r="F328" s="824"/>
      <c r="G328" s="103" t="s">
        <v>2363</v>
      </c>
      <c r="H328" s="17" t="s">
        <v>769</v>
      </c>
      <c r="I328" s="16"/>
      <c r="J328" s="17" t="s">
        <v>769</v>
      </c>
      <c r="K328" s="16"/>
      <c r="L328" s="16"/>
      <c r="M328" s="17" t="s">
        <v>769</v>
      </c>
      <c r="N328" s="17"/>
      <c r="O328" s="16"/>
      <c r="P328" s="18"/>
    </row>
    <row r="329" spans="1:16" s="56" customFormat="1" ht="48" customHeight="1" x14ac:dyDescent="0.2">
      <c r="A329" s="51" t="s">
        <v>1529</v>
      </c>
      <c r="B329" s="57" t="s">
        <v>1978</v>
      </c>
      <c r="C329" s="57" t="s">
        <v>3187</v>
      </c>
      <c r="D329" s="87">
        <v>1600</v>
      </c>
      <c r="E329" s="129">
        <v>6901</v>
      </c>
      <c r="F329" s="131">
        <v>41575</v>
      </c>
      <c r="G329" s="103" t="s">
        <v>2364</v>
      </c>
      <c r="H329" s="17" t="s">
        <v>769</v>
      </c>
      <c r="I329" s="16"/>
      <c r="J329" s="17" t="s">
        <v>769</v>
      </c>
      <c r="K329" s="16"/>
      <c r="L329" s="16"/>
      <c r="M329" s="17" t="s">
        <v>769</v>
      </c>
      <c r="N329" s="17"/>
      <c r="O329" s="16"/>
      <c r="P329" s="18"/>
    </row>
    <row r="330" spans="1:16" s="56" customFormat="1" ht="48" customHeight="1" x14ac:dyDescent="0.2">
      <c r="A330" s="825" t="s">
        <v>1530</v>
      </c>
      <c r="B330" s="57" t="s">
        <v>2063</v>
      </c>
      <c r="C330" s="828" t="s">
        <v>3188</v>
      </c>
      <c r="D330" s="87">
        <v>9762</v>
      </c>
      <c r="E330" s="129">
        <v>6931</v>
      </c>
      <c r="F330" s="131">
        <v>41593</v>
      </c>
      <c r="G330" s="103" t="s">
        <v>2360</v>
      </c>
      <c r="H330" s="17" t="s">
        <v>769</v>
      </c>
      <c r="I330" s="16"/>
      <c r="J330" s="17" t="s">
        <v>769</v>
      </c>
      <c r="K330" s="16"/>
      <c r="L330" s="16"/>
      <c r="M330" s="17" t="s">
        <v>769</v>
      </c>
      <c r="N330" s="17"/>
      <c r="O330" s="16"/>
      <c r="P330" s="18"/>
    </row>
    <row r="331" spans="1:16" s="56" customFormat="1" ht="48" customHeight="1" x14ac:dyDescent="0.2">
      <c r="A331" s="825"/>
      <c r="B331" s="57" t="s">
        <v>7</v>
      </c>
      <c r="C331" s="828"/>
      <c r="D331" s="87">
        <v>105</v>
      </c>
      <c r="E331" s="129">
        <v>6930</v>
      </c>
      <c r="F331" s="131">
        <v>41593</v>
      </c>
      <c r="G331" s="103" t="s">
        <v>2365</v>
      </c>
      <c r="H331" s="17" t="s">
        <v>769</v>
      </c>
      <c r="I331" s="16"/>
      <c r="J331" s="17" t="s">
        <v>769</v>
      </c>
      <c r="K331" s="16"/>
      <c r="L331" s="16"/>
      <c r="M331" s="17" t="s">
        <v>769</v>
      </c>
      <c r="N331" s="17"/>
      <c r="O331" s="16"/>
      <c r="P331" s="18"/>
    </row>
    <row r="332" spans="1:16" s="56" customFormat="1" ht="48" customHeight="1" x14ac:dyDescent="0.2">
      <c r="A332" s="825" t="s">
        <v>1531</v>
      </c>
      <c r="B332" s="57" t="s">
        <v>442</v>
      </c>
      <c r="C332" s="828" t="s">
        <v>3189</v>
      </c>
      <c r="D332" s="87">
        <v>171</v>
      </c>
      <c r="E332" s="129">
        <v>6910</v>
      </c>
      <c r="F332" s="824">
        <v>41582</v>
      </c>
      <c r="G332" s="799" t="s">
        <v>2366</v>
      </c>
      <c r="H332" s="17" t="s">
        <v>769</v>
      </c>
      <c r="I332" s="16"/>
      <c r="J332" s="17" t="s">
        <v>769</v>
      </c>
      <c r="K332" s="16"/>
      <c r="L332" s="16"/>
      <c r="M332" s="17" t="s">
        <v>769</v>
      </c>
      <c r="N332" s="17"/>
      <c r="O332" s="16"/>
      <c r="P332" s="18"/>
    </row>
    <row r="333" spans="1:16" s="56" customFormat="1" ht="48" customHeight="1" x14ac:dyDescent="0.2">
      <c r="A333" s="825"/>
      <c r="B333" s="57" t="s">
        <v>746</v>
      </c>
      <c r="C333" s="828"/>
      <c r="D333" s="87">
        <v>254.25</v>
      </c>
      <c r="E333" s="129">
        <v>6911</v>
      </c>
      <c r="F333" s="824"/>
      <c r="G333" s="799"/>
      <c r="H333" s="17" t="s">
        <v>769</v>
      </c>
      <c r="I333" s="16"/>
      <c r="J333" s="17" t="s">
        <v>769</v>
      </c>
      <c r="K333" s="16"/>
      <c r="L333" s="16"/>
      <c r="M333" s="17" t="s">
        <v>769</v>
      </c>
      <c r="N333" s="17"/>
      <c r="O333" s="16"/>
      <c r="P333" s="18"/>
    </row>
    <row r="334" spans="1:16" s="56" customFormat="1" ht="48" customHeight="1" x14ac:dyDescent="0.2">
      <c r="A334" s="51" t="s">
        <v>1532</v>
      </c>
      <c r="B334" s="57" t="s">
        <v>12</v>
      </c>
      <c r="C334" s="57" t="s">
        <v>3190</v>
      </c>
      <c r="D334" s="87">
        <v>271.2</v>
      </c>
      <c r="E334" s="129">
        <v>6923</v>
      </c>
      <c r="F334" s="131">
        <v>41590</v>
      </c>
      <c r="G334" s="103" t="s">
        <v>2367</v>
      </c>
      <c r="H334" s="17" t="s">
        <v>769</v>
      </c>
      <c r="I334" s="16"/>
      <c r="J334" s="17" t="s">
        <v>769</v>
      </c>
      <c r="K334" s="16"/>
      <c r="L334" s="16"/>
      <c r="M334" s="17" t="s">
        <v>769</v>
      </c>
      <c r="N334" s="17"/>
      <c r="O334" s="16"/>
      <c r="P334" s="18"/>
    </row>
    <row r="335" spans="1:16" s="56" customFormat="1" ht="48" customHeight="1" x14ac:dyDescent="0.2">
      <c r="A335" s="51" t="s">
        <v>1533</v>
      </c>
      <c r="B335" s="57" t="s">
        <v>2064</v>
      </c>
      <c r="C335" s="57" t="s">
        <v>3191</v>
      </c>
      <c r="D335" s="87">
        <f>524+375</f>
        <v>899</v>
      </c>
      <c r="E335" s="129">
        <v>6936</v>
      </c>
      <c r="F335" s="131">
        <v>41597</v>
      </c>
      <c r="G335" s="103" t="s">
        <v>2368</v>
      </c>
      <c r="H335" s="17" t="s">
        <v>769</v>
      </c>
      <c r="I335" s="16"/>
      <c r="J335" s="17" t="s">
        <v>769</v>
      </c>
      <c r="K335" s="16"/>
      <c r="L335" s="16"/>
      <c r="M335" s="17" t="s">
        <v>769</v>
      </c>
      <c r="N335" s="17"/>
      <c r="O335" s="16"/>
      <c r="P335" s="18"/>
    </row>
    <row r="336" spans="1:16" s="56" customFormat="1" ht="48" customHeight="1" x14ac:dyDescent="0.2">
      <c r="A336" s="51" t="s">
        <v>1534</v>
      </c>
      <c r="B336" s="57" t="s">
        <v>749</v>
      </c>
      <c r="C336" s="57" t="s">
        <v>3192</v>
      </c>
      <c r="D336" s="87">
        <f>1294.29+9.05</f>
        <v>1303.3399999999999</v>
      </c>
      <c r="E336" s="129" t="s">
        <v>14</v>
      </c>
      <c r="F336" s="131">
        <v>41597</v>
      </c>
      <c r="G336" s="103" t="s">
        <v>2369</v>
      </c>
      <c r="H336" s="17" t="s">
        <v>769</v>
      </c>
      <c r="I336" s="16"/>
      <c r="J336" s="17" t="s">
        <v>769</v>
      </c>
      <c r="K336" s="16"/>
      <c r="L336" s="16"/>
      <c r="M336" s="17" t="s">
        <v>769</v>
      </c>
      <c r="N336" s="17"/>
      <c r="O336" s="16"/>
      <c r="P336" s="18"/>
    </row>
    <row r="337" spans="1:16" s="56" customFormat="1" ht="48" customHeight="1" x14ac:dyDescent="0.2">
      <c r="A337" s="825" t="s">
        <v>1535</v>
      </c>
      <c r="B337" s="57" t="s">
        <v>2045</v>
      </c>
      <c r="C337" s="828" t="s">
        <v>3193</v>
      </c>
      <c r="D337" s="87">
        <v>339</v>
      </c>
      <c r="E337" s="129">
        <v>6939</v>
      </c>
      <c r="F337" s="824">
        <v>41597</v>
      </c>
      <c r="G337" s="103" t="s">
        <v>2369</v>
      </c>
      <c r="H337" s="17" t="s">
        <v>769</v>
      </c>
      <c r="I337" s="16"/>
      <c r="J337" s="17" t="s">
        <v>769</v>
      </c>
      <c r="K337" s="16"/>
      <c r="L337" s="16"/>
      <c r="M337" s="17" t="s">
        <v>769</v>
      </c>
      <c r="N337" s="17"/>
      <c r="O337" s="16"/>
      <c r="P337" s="18"/>
    </row>
    <row r="338" spans="1:16" s="56" customFormat="1" ht="48" customHeight="1" x14ac:dyDescent="0.2">
      <c r="A338" s="825"/>
      <c r="B338" s="57" t="s">
        <v>174</v>
      </c>
      <c r="C338" s="828"/>
      <c r="D338" s="87">
        <v>180</v>
      </c>
      <c r="E338" s="129">
        <v>6940</v>
      </c>
      <c r="F338" s="824"/>
      <c r="G338" s="103" t="s">
        <v>2369</v>
      </c>
      <c r="H338" s="17" t="s">
        <v>769</v>
      </c>
      <c r="I338" s="16"/>
      <c r="J338" s="17" t="s">
        <v>769</v>
      </c>
      <c r="K338" s="16"/>
      <c r="L338" s="16"/>
      <c r="M338" s="17" t="s">
        <v>769</v>
      </c>
      <c r="N338" s="17"/>
      <c r="O338" s="16"/>
      <c r="P338" s="18"/>
    </row>
    <row r="339" spans="1:16" s="56" customFormat="1" ht="48" customHeight="1" x14ac:dyDescent="0.2">
      <c r="A339" s="51" t="s">
        <v>1536</v>
      </c>
      <c r="B339" s="57" t="s">
        <v>67</v>
      </c>
      <c r="C339" s="57" t="s">
        <v>3067</v>
      </c>
      <c r="D339" s="87">
        <v>203.4</v>
      </c>
      <c r="E339" s="129">
        <v>6924</v>
      </c>
      <c r="F339" s="131">
        <v>41593</v>
      </c>
      <c r="G339" s="103" t="s">
        <v>2360</v>
      </c>
      <c r="H339" s="17" t="s">
        <v>769</v>
      </c>
      <c r="I339" s="16"/>
      <c r="J339" s="17" t="s">
        <v>769</v>
      </c>
      <c r="K339" s="16"/>
      <c r="L339" s="16"/>
      <c r="M339" s="17" t="s">
        <v>769</v>
      </c>
      <c r="N339" s="17"/>
      <c r="O339" s="16"/>
      <c r="P339" s="18"/>
    </row>
    <row r="340" spans="1:16" s="56" customFormat="1" ht="48" customHeight="1" x14ac:dyDescent="0.2">
      <c r="A340" s="825" t="s">
        <v>1537</v>
      </c>
      <c r="B340" s="57" t="s">
        <v>67</v>
      </c>
      <c r="C340" s="828" t="s">
        <v>3051</v>
      </c>
      <c r="D340" s="87">
        <v>169.5</v>
      </c>
      <c r="E340" s="129">
        <v>6932</v>
      </c>
      <c r="F340" s="131">
        <v>41596</v>
      </c>
      <c r="G340" s="103" t="s">
        <v>2370</v>
      </c>
      <c r="H340" s="17" t="s">
        <v>769</v>
      </c>
      <c r="I340" s="16"/>
      <c r="J340" s="17" t="s">
        <v>769</v>
      </c>
      <c r="K340" s="16"/>
      <c r="L340" s="16"/>
      <c r="M340" s="17" t="s">
        <v>769</v>
      </c>
      <c r="N340" s="17"/>
      <c r="O340" s="16"/>
      <c r="P340" s="18"/>
    </row>
    <row r="341" spans="1:16" s="56" customFormat="1" ht="48" customHeight="1" x14ac:dyDescent="0.2">
      <c r="A341" s="825"/>
      <c r="B341" s="57" t="s">
        <v>442</v>
      </c>
      <c r="C341" s="828"/>
      <c r="D341" s="87">
        <v>114</v>
      </c>
      <c r="E341" s="129">
        <v>6933</v>
      </c>
      <c r="F341" s="131">
        <v>41596</v>
      </c>
      <c r="G341" s="103" t="s">
        <v>2370</v>
      </c>
      <c r="H341" s="17" t="s">
        <v>769</v>
      </c>
      <c r="I341" s="16"/>
      <c r="J341" s="17" t="s">
        <v>769</v>
      </c>
      <c r="K341" s="16"/>
      <c r="L341" s="16"/>
      <c r="M341" s="17" t="s">
        <v>769</v>
      </c>
      <c r="N341" s="17"/>
      <c r="O341" s="16"/>
      <c r="P341" s="18"/>
    </row>
    <row r="342" spans="1:16" s="56" customFormat="1" ht="48" customHeight="1" x14ac:dyDescent="0.2">
      <c r="A342" s="825" t="s">
        <v>1538</v>
      </c>
      <c r="B342" s="57" t="s">
        <v>15</v>
      </c>
      <c r="C342" s="828" t="s">
        <v>3194</v>
      </c>
      <c r="D342" s="87">
        <v>2715</v>
      </c>
      <c r="E342" s="129">
        <v>6955</v>
      </c>
      <c r="F342" s="131">
        <v>41614</v>
      </c>
      <c r="G342" s="103" t="s">
        <v>2371</v>
      </c>
      <c r="H342" s="17" t="s">
        <v>769</v>
      </c>
      <c r="I342" s="16"/>
      <c r="J342" s="17" t="s">
        <v>769</v>
      </c>
      <c r="K342" s="16"/>
      <c r="L342" s="16"/>
      <c r="M342" s="17" t="s">
        <v>769</v>
      </c>
      <c r="N342" s="17"/>
      <c r="O342" s="16"/>
      <c r="P342" s="18"/>
    </row>
    <row r="343" spans="1:16" s="56" customFormat="1" ht="48" customHeight="1" x14ac:dyDescent="0.2">
      <c r="A343" s="825"/>
      <c r="B343" s="57" t="s">
        <v>2065</v>
      </c>
      <c r="C343" s="828"/>
      <c r="D343" s="87">
        <v>1136.8900000000001</v>
      </c>
      <c r="E343" s="129">
        <v>6956</v>
      </c>
      <c r="F343" s="131">
        <v>41614</v>
      </c>
      <c r="G343" s="103" t="s">
        <v>2371</v>
      </c>
      <c r="H343" s="17" t="s">
        <v>769</v>
      </c>
      <c r="I343" s="16"/>
      <c r="J343" s="17" t="s">
        <v>769</v>
      </c>
      <c r="K343" s="16"/>
      <c r="L343" s="16"/>
      <c r="M343" s="17" t="s">
        <v>769</v>
      </c>
      <c r="N343" s="17"/>
      <c r="O343" s="16"/>
      <c r="P343" s="18"/>
    </row>
    <row r="344" spans="1:16" s="56" customFormat="1" ht="48" customHeight="1" x14ac:dyDescent="0.2">
      <c r="A344" s="51" t="s">
        <v>1539</v>
      </c>
      <c r="B344" s="57" t="s">
        <v>2064</v>
      </c>
      <c r="C344" s="57" t="s">
        <v>3195</v>
      </c>
      <c r="D344" s="87">
        <v>3580</v>
      </c>
      <c r="E344" s="129">
        <v>6949</v>
      </c>
      <c r="F344" s="131">
        <v>41606</v>
      </c>
      <c r="G344" s="103" t="s">
        <v>2372</v>
      </c>
      <c r="H344" s="17" t="s">
        <v>769</v>
      </c>
      <c r="I344" s="16"/>
      <c r="J344" s="17" t="s">
        <v>769</v>
      </c>
      <c r="K344" s="16"/>
      <c r="L344" s="16"/>
      <c r="M344" s="17" t="s">
        <v>769</v>
      </c>
      <c r="N344" s="17"/>
      <c r="O344" s="16"/>
      <c r="P344" s="18"/>
    </row>
    <row r="345" spans="1:16" s="56" customFormat="1" ht="48" customHeight="1" x14ac:dyDescent="0.2">
      <c r="A345" s="51" t="s">
        <v>1540</v>
      </c>
      <c r="B345" s="57" t="s">
        <v>677</v>
      </c>
      <c r="C345" s="57" t="s">
        <v>3196</v>
      </c>
      <c r="D345" s="87">
        <v>548.5</v>
      </c>
      <c r="E345" s="129">
        <v>6941</v>
      </c>
      <c r="F345" s="131">
        <v>41599</v>
      </c>
      <c r="G345" s="103" t="s">
        <v>2373</v>
      </c>
      <c r="H345" s="17" t="s">
        <v>769</v>
      </c>
      <c r="I345" s="16"/>
      <c r="J345" s="17" t="s">
        <v>769</v>
      </c>
      <c r="K345" s="16"/>
      <c r="L345" s="16"/>
      <c r="M345" s="17" t="s">
        <v>769</v>
      </c>
      <c r="N345" s="17"/>
      <c r="O345" s="16"/>
      <c r="P345" s="18"/>
    </row>
    <row r="346" spans="1:16" s="56" customFormat="1" ht="48" customHeight="1" x14ac:dyDescent="0.2">
      <c r="A346" s="51" t="s">
        <v>1541</v>
      </c>
      <c r="B346" s="57" t="s">
        <v>560</v>
      </c>
      <c r="C346" s="57" t="s">
        <v>3197</v>
      </c>
      <c r="D346" s="87">
        <v>1875</v>
      </c>
      <c r="E346" s="129">
        <v>6948</v>
      </c>
      <c r="F346" s="131">
        <v>41605</v>
      </c>
      <c r="G346" s="103" t="s">
        <v>2374</v>
      </c>
      <c r="H346" s="17" t="s">
        <v>769</v>
      </c>
      <c r="I346" s="16"/>
      <c r="J346" s="17" t="s">
        <v>769</v>
      </c>
      <c r="K346" s="16"/>
      <c r="L346" s="16"/>
      <c r="M346" s="17" t="s">
        <v>769</v>
      </c>
      <c r="N346" s="17"/>
      <c r="O346" s="16"/>
      <c r="P346" s="18"/>
    </row>
    <row r="347" spans="1:16" s="56" customFormat="1" ht="48" customHeight="1" x14ac:dyDescent="0.2">
      <c r="A347" s="51" t="s">
        <v>1542</v>
      </c>
      <c r="B347" s="57" t="s">
        <v>560</v>
      </c>
      <c r="C347" s="57" t="s">
        <v>3198</v>
      </c>
      <c r="D347" s="87">
        <v>3079.28</v>
      </c>
      <c r="E347" s="129">
        <v>6942</v>
      </c>
      <c r="F347" s="131">
        <v>41600</v>
      </c>
      <c r="G347" s="103" t="s">
        <v>2375</v>
      </c>
      <c r="H347" s="17" t="s">
        <v>769</v>
      </c>
      <c r="I347" s="16"/>
      <c r="J347" s="17" t="s">
        <v>769</v>
      </c>
      <c r="K347" s="16"/>
      <c r="L347" s="16"/>
      <c r="M347" s="17" t="s">
        <v>769</v>
      </c>
      <c r="N347" s="17"/>
      <c r="O347" s="16"/>
      <c r="P347" s="18"/>
    </row>
    <row r="348" spans="1:16" s="56" customFormat="1" ht="48" customHeight="1" x14ac:dyDescent="0.2">
      <c r="A348" s="51" t="s">
        <v>1543</v>
      </c>
      <c r="B348" s="57" t="s">
        <v>19</v>
      </c>
      <c r="C348" s="57" t="s">
        <v>3199</v>
      </c>
      <c r="D348" s="87">
        <v>1504.27</v>
      </c>
      <c r="E348" s="129">
        <v>6957</v>
      </c>
      <c r="F348" s="131">
        <v>41619</v>
      </c>
      <c r="G348" s="103" t="s">
        <v>2376</v>
      </c>
      <c r="H348" s="17" t="s">
        <v>769</v>
      </c>
      <c r="I348" s="16"/>
      <c r="J348" s="17" t="s">
        <v>769</v>
      </c>
      <c r="K348" s="16"/>
      <c r="L348" s="16"/>
      <c r="M348" s="17" t="s">
        <v>769</v>
      </c>
      <c r="N348" s="17"/>
      <c r="O348" s="16"/>
      <c r="P348" s="18"/>
    </row>
    <row r="349" spans="1:16" s="56" customFormat="1" ht="48" customHeight="1" x14ac:dyDescent="0.2">
      <c r="A349" s="51" t="s">
        <v>1544</v>
      </c>
      <c r="B349" s="57" t="s">
        <v>2006</v>
      </c>
      <c r="C349" s="57" t="s">
        <v>3201</v>
      </c>
      <c r="D349" s="87">
        <v>845.04</v>
      </c>
      <c r="E349" s="129">
        <v>6947</v>
      </c>
      <c r="F349" s="131">
        <v>41603</v>
      </c>
      <c r="G349" s="103" t="s">
        <v>2377</v>
      </c>
      <c r="H349" s="17" t="s">
        <v>769</v>
      </c>
      <c r="I349" s="16"/>
      <c r="J349" s="17" t="s">
        <v>769</v>
      </c>
      <c r="K349" s="16"/>
      <c r="L349" s="16"/>
      <c r="M349" s="17" t="s">
        <v>769</v>
      </c>
      <c r="N349" s="17"/>
      <c r="O349" s="16"/>
      <c r="P349" s="18"/>
    </row>
    <row r="350" spans="1:16" s="56" customFormat="1" ht="48" customHeight="1" x14ac:dyDescent="0.2">
      <c r="A350" s="51" t="s">
        <v>1545</v>
      </c>
      <c r="B350" s="57" t="s">
        <v>2066</v>
      </c>
      <c r="C350" s="57" t="s">
        <v>3200</v>
      </c>
      <c r="D350" s="87">
        <v>3655</v>
      </c>
      <c r="E350" s="129">
        <v>6951</v>
      </c>
      <c r="F350" s="131">
        <v>41607</v>
      </c>
      <c r="G350" s="103" t="s">
        <v>2378</v>
      </c>
      <c r="H350" s="17" t="s">
        <v>769</v>
      </c>
      <c r="I350" s="16"/>
      <c r="J350" s="17" t="s">
        <v>769</v>
      </c>
      <c r="K350" s="16"/>
      <c r="L350" s="16"/>
      <c r="M350" s="17" t="s">
        <v>769</v>
      </c>
      <c r="N350" s="17"/>
      <c r="O350" s="16"/>
      <c r="P350" s="18"/>
    </row>
    <row r="351" spans="1:16" s="56" customFormat="1" ht="48" customHeight="1" x14ac:dyDescent="0.2">
      <c r="A351" s="51" t="s">
        <v>1546</v>
      </c>
      <c r="B351" s="57" t="s">
        <v>2067</v>
      </c>
      <c r="C351" s="57" t="s">
        <v>3202</v>
      </c>
      <c r="D351" s="87">
        <v>1275</v>
      </c>
      <c r="E351" s="129">
        <v>6952</v>
      </c>
      <c r="F351" s="131">
        <v>41610</v>
      </c>
      <c r="G351" s="103" t="s">
        <v>2379</v>
      </c>
      <c r="H351" s="17" t="s">
        <v>769</v>
      </c>
      <c r="I351" s="16"/>
      <c r="J351" s="17" t="s">
        <v>769</v>
      </c>
      <c r="K351" s="16"/>
      <c r="L351" s="16"/>
      <c r="M351" s="17" t="s">
        <v>769</v>
      </c>
      <c r="N351" s="17"/>
      <c r="O351" s="16"/>
      <c r="P351" s="18"/>
    </row>
    <row r="352" spans="1:16" s="56" customFormat="1" ht="48" customHeight="1" x14ac:dyDescent="0.2">
      <c r="A352" s="51" t="s">
        <v>1547</v>
      </c>
      <c r="B352" s="57" t="s">
        <v>2067</v>
      </c>
      <c r="C352" s="57" t="s">
        <v>3203</v>
      </c>
      <c r="D352" s="87">
        <v>345</v>
      </c>
      <c r="E352" s="129">
        <v>6943</v>
      </c>
      <c r="F352" s="131">
        <v>41600</v>
      </c>
      <c r="G352" s="103" t="s">
        <v>2380</v>
      </c>
      <c r="H352" s="17" t="s">
        <v>769</v>
      </c>
      <c r="I352" s="16"/>
      <c r="J352" s="17" t="s">
        <v>769</v>
      </c>
      <c r="K352" s="16"/>
      <c r="L352" s="16"/>
      <c r="M352" s="17" t="s">
        <v>769</v>
      </c>
      <c r="N352" s="17"/>
      <c r="O352" s="16"/>
      <c r="P352" s="18"/>
    </row>
    <row r="353" spans="1:16" s="56" customFormat="1" ht="48" customHeight="1" x14ac:dyDescent="0.2">
      <c r="A353" s="825" t="s">
        <v>1548</v>
      </c>
      <c r="B353" s="57" t="s">
        <v>442</v>
      </c>
      <c r="C353" s="828" t="s">
        <v>3051</v>
      </c>
      <c r="D353" s="87">
        <v>270</v>
      </c>
      <c r="E353" s="129">
        <v>6945</v>
      </c>
      <c r="F353" s="131">
        <v>41603</v>
      </c>
      <c r="G353" s="103" t="s">
        <v>2381</v>
      </c>
      <c r="H353" s="17" t="s">
        <v>769</v>
      </c>
      <c r="I353" s="16"/>
      <c r="J353" s="17" t="s">
        <v>769</v>
      </c>
      <c r="K353" s="16"/>
      <c r="L353" s="16"/>
      <c r="M353" s="17" t="s">
        <v>769</v>
      </c>
      <c r="N353" s="17"/>
      <c r="O353" s="16"/>
      <c r="P353" s="18"/>
    </row>
    <row r="354" spans="1:16" s="56" customFormat="1" ht="48" customHeight="1" x14ac:dyDescent="0.2">
      <c r="A354" s="825"/>
      <c r="B354" s="57" t="s">
        <v>746</v>
      </c>
      <c r="C354" s="828"/>
      <c r="D354" s="87">
        <v>381.38</v>
      </c>
      <c r="E354" s="129">
        <v>6946</v>
      </c>
      <c r="F354" s="131">
        <v>41603</v>
      </c>
      <c r="G354" s="103" t="s">
        <v>2381</v>
      </c>
      <c r="H354" s="17" t="s">
        <v>769</v>
      </c>
      <c r="I354" s="16"/>
      <c r="J354" s="17" t="s">
        <v>769</v>
      </c>
      <c r="K354" s="16"/>
      <c r="L354" s="16"/>
      <c r="M354" s="17" t="s">
        <v>769</v>
      </c>
      <c r="N354" s="17"/>
      <c r="O354" s="16"/>
      <c r="P354" s="18"/>
    </row>
    <row r="355" spans="1:16" s="56" customFormat="1" ht="48" customHeight="1" x14ac:dyDescent="0.2">
      <c r="A355" s="51" t="s">
        <v>1549</v>
      </c>
      <c r="B355" s="57" t="s">
        <v>747</v>
      </c>
      <c r="C355" s="57" t="s">
        <v>3204</v>
      </c>
      <c r="D355" s="87">
        <v>684</v>
      </c>
      <c r="E355" s="129">
        <v>6953</v>
      </c>
      <c r="F355" s="131">
        <v>41612</v>
      </c>
      <c r="G355" s="103" t="s">
        <v>2382</v>
      </c>
      <c r="H355" s="17" t="s">
        <v>769</v>
      </c>
      <c r="I355" s="16"/>
      <c r="J355" s="17" t="s">
        <v>769</v>
      </c>
      <c r="K355" s="16"/>
      <c r="L355" s="16"/>
      <c r="M355" s="17" t="s">
        <v>769</v>
      </c>
      <c r="N355" s="17"/>
      <c r="O355" s="16"/>
      <c r="P355" s="18"/>
    </row>
    <row r="356" spans="1:16" s="56" customFormat="1" ht="48" customHeight="1" x14ac:dyDescent="0.2">
      <c r="A356" s="51" t="s">
        <v>1550</v>
      </c>
      <c r="B356" s="57" t="s">
        <v>2013</v>
      </c>
      <c r="C356" s="57" t="s">
        <v>3205</v>
      </c>
      <c r="D356" s="87">
        <v>1274.1099999999999</v>
      </c>
      <c r="E356" s="129">
        <v>6954</v>
      </c>
      <c r="F356" s="131">
        <v>41613</v>
      </c>
      <c r="G356" s="103" t="s">
        <v>2383</v>
      </c>
      <c r="H356" s="17" t="s">
        <v>769</v>
      </c>
      <c r="I356" s="16"/>
      <c r="J356" s="17" t="s">
        <v>769</v>
      </c>
      <c r="K356" s="16"/>
      <c r="L356" s="16"/>
      <c r="M356" s="17" t="s">
        <v>769</v>
      </c>
      <c r="N356" s="17"/>
      <c r="O356" s="16"/>
      <c r="P356" s="18"/>
    </row>
    <row r="357" spans="1:16" s="56" customFormat="1" ht="48" customHeight="1" x14ac:dyDescent="0.2">
      <c r="A357" s="825" t="s">
        <v>1551</v>
      </c>
      <c r="B357" s="57" t="s">
        <v>442</v>
      </c>
      <c r="C357" s="828" t="s">
        <v>3099</v>
      </c>
      <c r="D357" s="87">
        <v>150</v>
      </c>
      <c r="E357" s="129">
        <v>6958</v>
      </c>
      <c r="F357" s="131">
        <v>41621</v>
      </c>
      <c r="G357" s="103" t="s">
        <v>2384</v>
      </c>
      <c r="H357" s="17" t="s">
        <v>769</v>
      </c>
      <c r="I357" s="16"/>
      <c r="J357" s="17" t="s">
        <v>769</v>
      </c>
      <c r="K357" s="16"/>
      <c r="L357" s="16"/>
      <c r="M357" s="17" t="s">
        <v>769</v>
      </c>
      <c r="N357" s="17"/>
      <c r="O357" s="16"/>
      <c r="P357" s="18"/>
    </row>
    <row r="358" spans="1:16" s="56" customFormat="1" ht="48" customHeight="1" x14ac:dyDescent="0.2">
      <c r="A358" s="825"/>
      <c r="B358" s="57" t="s">
        <v>67</v>
      </c>
      <c r="C358" s="828"/>
      <c r="D358" s="87">
        <v>211.88</v>
      </c>
      <c r="E358" s="129">
        <v>6959</v>
      </c>
      <c r="F358" s="131">
        <v>41621</v>
      </c>
      <c r="G358" s="103" t="s">
        <v>2384</v>
      </c>
      <c r="H358" s="17" t="s">
        <v>769</v>
      </c>
      <c r="I358" s="16"/>
      <c r="J358" s="17" t="s">
        <v>769</v>
      </c>
      <c r="K358" s="16"/>
      <c r="L358" s="16"/>
      <c r="M358" s="17" t="s">
        <v>769</v>
      </c>
      <c r="N358" s="17"/>
      <c r="O358" s="16"/>
      <c r="P358" s="18"/>
    </row>
    <row r="359" spans="1:16" s="56" customFormat="1" ht="48" customHeight="1" thickBot="1" x14ac:dyDescent="0.25">
      <c r="A359" s="31" t="s">
        <v>1552</v>
      </c>
      <c r="B359" s="28" t="s">
        <v>2052</v>
      </c>
      <c r="C359" s="28" t="s">
        <v>3206</v>
      </c>
      <c r="D359" s="132">
        <v>270</v>
      </c>
      <c r="E359" s="130">
        <v>6961</v>
      </c>
      <c r="F359" s="133">
        <v>41624</v>
      </c>
      <c r="G359" s="111" t="s">
        <v>2385</v>
      </c>
      <c r="H359" s="21" t="s">
        <v>769</v>
      </c>
      <c r="I359" s="20"/>
      <c r="J359" s="21" t="s">
        <v>769</v>
      </c>
      <c r="K359" s="20"/>
      <c r="L359" s="20"/>
      <c r="M359" s="21" t="s">
        <v>769</v>
      </c>
      <c r="N359" s="21"/>
      <c r="O359" s="20"/>
      <c r="P359" s="22"/>
    </row>
    <row r="360" spans="1:16" s="56" customFormat="1" ht="12" thickTop="1" x14ac:dyDescent="0.2">
      <c r="A360" s="1"/>
      <c r="D360" s="6"/>
      <c r="E360" s="10"/>
      <c r="F360" s="1"/>
    </row>
    <row r="362" spans="1:16" s="63" customFormat="1" ht="45" customHeight="1" thickBot="1" x14ac:dyDescent="0.25">
      <c r="A362" s="770" t="s">
        <v>16</v>
      </c>
      <c r="B362" s="770"/>
      <c r="C362" s="770"/>
      <c r="D362" s="770"/>
      <c r="E362" s="770"/>
      <c r="F362" s="770"/>
      <c r="G362" s="770"/>
      <c r="H362" s="770"/>
      <c r="I362" s="770"/>
      <c r="J362" s="770"/>
      <c r="K362" s="770"/>
      <c r="L362" s="770"/>
      <c r="M362" s="770"/>
      <c r="N362" s="770"/>
      <c r="O362" s="770"/>
      <c r="P362" s="770"/>
    </row>
    <row r="363" spans="1:16" s="40" customFormat="1" ht="51" customHeight="1" thickTop="1" x14ac:dyDescent="0.2">
      <c r="A363" s="800" t="s">
        <v>1571</v>
      </c>
      <c r="B363" s="802" t="s">
        <v>1572</v>
      </c>
      <c r="C363" s="802" t="s">
        <v>1573</v>
      </c>
      <c r="D363" s="802" t="s">
        <v>763</v>
      </c>
      <c r="E363" s="763" t="s">
        <v>764</v>
      </c>
      <c r="F363" s="763" t="s">
        <v>1607</v>
      </c>
      <c r="G363" s="763" t="s">
        <v>1574</v>
      </c>
      <c r="H363" s="763" t="s">
        <v>1575</v>
      </c>
      <c r="I363" s="763"/>
      <c r="J363" s="763" t="s">
        <v>1576</v>
      </c>
      <c r="K363" s="763"/>
      <c r="L363" s="763" t="s">
        <v>1577</v>
      </c>
      <c r="M363" s="763"/>
      <c r="N363" s="763"/>
      <c r="O363" s="763"/>
      <c r="P363" s="815" t="s">
        <v>1578</v>
      </c>
    </row>
    <row r="364" spans="1:16" s="40" customFormat="1" ht="45" customHeight="1" x14ac:dyDescent="0.2">
      <c r="A364" s="801"/>
      <c r="B364" s="803"/>
      <c r="C364" s="803"/>
      <c r="D364" s="803"/>
      <c r="E364" s="805"/>
      <c r="F364" s="805"/>
      <c r="G364" s="805"/>
      <c r="H364" s="145" t="s">
        <v>1579</v>
      </c>
      <c r="I364" s="145" t="s">
        <v>1580</v>
      </c>
      <c r="J364" s="145" t="s">
        <v>1581</v>
      </c>
      <c r="K364" s="145" t="s">
        <v>1580</v>
      </c>
      <c r="L364" s="145" t="s">
        <v>765</v>
      </c>
      <c r="M364" s="145" t="s">
        <v>766</v>
      </c>
      <c r="N364" s="145" t="s">
        <v>767</v>
      </c>
      <c r="O364" s="145" t="s">
        <v>768</v>
      </c>
      <c r="P364" s="816"/>
    </row>
    <row r="365" spans="1:16" s="14" customFormat="1" ht="68.25" customHeight="1" x14ac:dyDescent="0.2">
      <c r="A365" s="766" t="s">
        <v>1553</v>
      </c>
      <c r="B365" s="58" t="s">
        <v>226</v>
      </c>
      <c r="C365" s="777" t="s">
        <v>3078</v>
      </c>
      <c r="D365" s="134">
        <v>3120.37</v>
      </c>
      <c r="E365" s="129" t="s">
        <v>2430</v>
      </c>
      <c r="F365" s="830">
        <v>41340</v>
      </c>
      <c r="G365" s="55" t="s">
        <v>2431</v>
      </c>
      <c r="H365" s="135" t="s">
        <v>769</v>
      </c>
      <c r="I365" s="23"/>
      <c r="J365" s="135" t="s">
        <v>769</v>
      </c>
      <c r="K365" s="23"/>
      <c r="L365" s="23"/>
      <c r="M365" s="135" t="s">
        <v>769</v>
      </c>
      <c r="N365" s="23"/>
      <c r="O365" s="23"/>
      <c r="P365" s="41"/>
    </row>
    <row r="366" spans="1:16" s="14" customFormat="1" ht="68.25" customHeight="1" x14ac:dyDescent="0.2">
      <c r="A366" s="766"/>
      <c r="B366" s="58" t="s">
        <v>1974</v>
      </c>
      <c r="C366" s="777"/>
      <c r="D366" s="134">
        <v>37244.400000000001</v>
      </c>
      <c r="E366" s="129" t="s">
        <v>2432</v>
      </c>
      <c r="F366" s="830"/>
      <c r="G366" s="55" t="s">
        <v>2433</v>
      </c>
      <c r="H366" s="135" t="s">
        <v>769</v>
      </c>
      <c r="I366" s="23"/>
      <c r="J366" s="135" t="s">
        <v>769</v>
      </c>
      <c r="K366" s="23"/>
      <c r="L366" s="23"/>
      <c r="M366" s="135" t="s">
        <v>769</v>
      </c>
      <c r="N366" s="23"/>
      <c r="O366" s="23"/>
      <c r="P366" s="41"/>
    </row>
    <row r="367" spans="1:16" s="14" customFormat="1" ht="68.25" customHeight="1" x14ac:dyDescent="0.2">
      <c r="A367" s="69" t="s">
        <v>1554</v>
      </c>
      <c r="B367" s="58" t="s">
        <v>4</v>
      </c>
      <c r="C367" s="58" t="s">
        <v>3207</v>
      </c>
      <c r="D367" s="134">
        <v>130000</v>
      </c>
      <c r="E367" s="129" t="s">
        <v>2434</v>
      </c>
      <c r="F367" s="140">
        <v>41340</v>
      </c>
      <c r="G367" s="58" t="s">
        <v>2435</v>
      </c>
      <c r="H367" s="135" t="s">
        <v>769</v>
      </c>
      <c r="I367" s="23"/>
      <c r="J367" s="135" t="s">
        <v>769</v>
      </c>
      <c r="K367" s="23"/>
      <c r="L367" s="23"/>
      <c r="M367" s="135" t="s">
        <v>769</v>
      </c>
      <c r="N367" s="23"/>
      <c r="O367" s="23"/>
      <c r="P367" s="41"/>
    </row>
    <row r="368" spans="1:16" s="14" customFormat="1" ht="49.5" customHeight="1" x14ac:dyDescent="0.2">
      <c r="A368" s="766" t="s">
        <v>1555</v>
      </c>
      <c r="B368" s="777" t="s">
        <v>1731</v>
      </c>
      <c r="C368" s="777" t="s">
        <v>3208</v>
      </c>
      <c r="D368" s="134">
        <v>90000</v>
      </c>
      <c r="E368" s="829" t="s">
        <v>2436</v>
      </c>
      <c r="F368" s="830">
        <v>41375</v>
      </c>
      <c r="G368" s="777" t="s">
        <v>2437</v>
      </c>
      <c r="H368" s="135" t="s">
        <v>769</v>
      </c>
      <c r="I368" s="23"/>
      <c r="J368" s="135" t="s">
        <v>769</v>
      </c>
      <c r="K368" s="23"/>
      <c r="L368" s="23"/>
      <c r="M368" s="135" t="s">
        <v>769</v>
      </c>
      <c r="N368" s="23"/>
      <c r="O368" s="23"/>
      <c r="P368" s="41"/>
    </row>
    <row r="369" spans="1:16" s="14" customFormat="1" ht="49.5" customHeight="1" x14ac:dyDescent="0.2">
      <c r="A369" s="766"/>
      <c r="B369" s="777"/>
      <c r="C369" s="777"/>
      <c r="D369" s="134">
        <v>18000</v>
      </c>
      <c r="E369" s="829"/>
      <c r="F369" s="830"/>
      <c r="G369" s="777"/>
      <c r="H369" s="135" t="s">
        <v>769</v>
      </c>
      <c r="I369" s="23"/>
      <c r="J369" s="135" t="s">
        <v>769</v>
      </c>
      <c r="K369" s="23"/>
      <c r="L369" s="23"/>
      <c r="M369" s="135" t="s">
        <v>769</v>
      </c>
      <c r="N369" s="23"/>
      <c r="O369" s="23"/>
      <c r="P369" s="41"/>
    </row>
    <row r="370" spans="1:16" s="14" customFormat="1" ht="68.25" customHeight="1" x14ac:dyDescent="0.2">
      <c r="A370" s="69" t="s">
        <v>1556</v>
      </c>
      <c r="B370" s="58" t="s">
        <v>1931</v>
      </c>
      <c r="C370" s="58" t="s">
        <v>3209</v>
      </c>
      <c r="D370" s="134">
        <v>84071.039999999994</v>
      </c>
      <c r="E370" s="129" t="s">
        <v>2438</v>
      </c>
      <c r="F370" s="140">
        <v>41417</v>
      </c>
      <c r="G370" s="58" t="s">
        <v>2439</v>
      </c>
      <c r="H370" s="135" t="s">
        <v>769</v>
      </c>
      <c r="I370" s="23"/>
      <c r="J370" s="135" t="s">
        <v>769</v>
      </c>
      <c r="K370" s="23"/>
      <c r="L370" s="23"/>
      <c r="M370" s="135" t="s">
        <v>769</v>
      </c>
      <c r="N370" s="23"/>
      <c r="O370" s="23"/>
      <c r="P370" s="41"/>
    </row>
    <row r="371" spans="1:16" s="14" customFormat="1" ht="68.25" customHeight="1" x14ac:dyDescent="0.2">
      <c r="A371" s="766" t="s">
        <v>1557</v>
      </c>
      <c r="B371" s="58" t="s">
        <v>2386</v>
      </c>
      <c r="C371" s="777" t="s">
        <v>3210</v>
      </c>
      <c r="D371" s="134">
        <v>113465.02</v>
      </c>
      <c r="E371" s="129" t="s">
        <v>2440</v>
      </c>
      <c r="F371" s="830">
        <v>41431</v>
      </c>
      <c r="G371" s="58" t="s">
        <v>2441</v>
      </c>
      <c r="H371" s="135" t="s">
        <v>769</v>
      </c>
      <c r="I371" s="23"/>
      <c r="J371" s="135" t="s">
        <v>769</v>
      </c>
      <c r="K371" s="23"/>
      <c r="L371" s="23"/>
      <c r="M371" s="135" t="s">
        <v>769</v>
      </c>
      <c r="N371" s="23"/>
      <c r="O371" s="23"/>
      <c r="P371" s="41"/>
    </row>
    <row r="372" spans="1:16" s="14" customFormat="1" ht="68.25" customHeight="1" x14ac:dyDescent="0.2">
      <c r="A372" s="766"/>
      <c r="B372" s="58" t="s">
        <v>2386</v>
      </c>
      <c r="C372" s="777"/>
      <c r="D372" s="134">
        <v>403.16</v>
      </c>
      <c r="E372" s="129" t="s">
        <v>2442</v>
      </c>
      <c r="F372" s="830"/>
      <c r="G372" s="58" t="s">
        <v>2441</v>
      </c>
      <c r="H372" s="135" t="s">
        <v>769</v>
      </c>
      <c r="I372" s="23"/>
      <c r="J372" s="135" t="s">
        <v>769</v>
      </c>
      <c r="K372" s="23"/>
      <c r="L372" s="23"/>
      <c r="M372" s="135" t="s">
        <v>769</v>
      </c>
      <c r="N372" s="23"/>
      <c r="O372" s="23"/>
      <c r="P372" s="41"/>
    </row>
    <row r="373" spans="1:16" s="14" customFormat="1" ht="68.25" customHeight="1" x14ac:dyDescent="0.2">
      <c r="A373" s="766"/>
      <c r="B373" s="58" t="s">
        <v>270</v>
      </c>
      <c r="C373" s="777"/>
      <c r="D373" s="134">
        <v>46059.32</v>
      </c>
      <c r="E373" s="129" t="s">
        <v>2443</v>
      </c>
      <c r="F373" s="830"/>
      <c r="G373" s="58" t="s">
        <v>2441</v>
      </c>
      <c r="H373" s="135" t="s">
        <v>769</v>
      </c>
      <c r="I373" s="23"/>
      <c r="J373" s="135" t="s">
        <v>769</v>
      </c>
      <c r="K373" s="23"/>
      <c r="L373" s="23"/>
      <c r="M373" s="135" t="s">
        <v>769</v>
      </c>
      <c r="N373" s="23"/>
      <c r="O373" s="23"/>
      <c r="P373" s="41"/>
    </row>
    <row r="374" spans="1:16" s="14" customFormat="1" ht="68.25" customHeight="1" x14ac:dyDescent="0.2">
      <c r="A374" s="766" t="s">
        <v>1558</v>
      </c>
      <c r="B374" s="58" t="s">
        <v>174</v>
      </c>
      <c r="C374" s="777" t="s">
        <v>3211</v>
      </c>
      <c r="D374" s="134">
        <v>34655</v>
      </c>
      <c r="E374" s="129" t="s">
        <v>2444</v>
      </c>
      <c r="F374" s="830">
        <v>41431</v>
      </c>
      <c r="G374" s="58" t="s">
        <v>2445</v>
      </c>
      <c r="H374" s="135" t="s">
        <v>769</v>
      </c>
      <c r="I374" s="23"/>
      <c r="J374" s="135" t="s">
        <v>769</v>
      </c>
      <c r="K374" s="23"/>
      <c r="L374" s="23"/>
      <c r="M374" s="135" t="s">
        <v>769</v>
      </c>
      <c r="N374" s="23"/>
      <c r="O374" s="23"/>
      <c r="P374" s="41"/>
    </row>
    <row r="375" spans="1:16" s="14" customFormat="1" ht="68.25" customHeight="1" x14ac:dyDescent="0.2">
      <c r="A375" s="766"/>
      <c r="B375" s="58" t="s">
        <v>269</v>
      </c>
      <c r="C375" s="777"/>
      <c r="D375" s="134">
        <v>3450.9</v>
      </c>
      <c r="E375" s="129" t="s">
        <v>2446</v>
      </c>
      <c r="F375" s="830"/>
      <c r="G375" s="58" t="s">
        <v>2447</v>
      </c>
      <c r="H375" s="135" t="s">
        <v>769</v>
      </c>
      <c r="I375" s="23"/>
      <c r="J375" s="135" t="s">
        <v>769</v>
      </c>
      <c r="K375" s="23"/>
      <c r="L375" s="23"/>
      <c r="M375" s="135" t="s">
        <v>769</v>
      </c>
      <c r="N375" s="23"/>
      <c r="O375" s="23"/>
      <c r="P375" s="41"/>
    </row>
    <row r="376" spans="1:16" s="14" customFormat="1" ht="68.25" customHeight="1" x14ac:dyDescent="0.2">
      <c r="A376" s="766"/>
      <c r="B376" s="58" t="s">
        <v>172</v>
      </c>
      <c r="C376" s="777"/>
      <c r="D376" s="134">
        <v>13860</v>
      </c>
      <c r="E376" s="129" t="s">
        <v>2448</v>
      </c>
      <c r="F376" s="830"/>
      <c r="G376" s="58" t="s">
        <v>2449</v>
      </c>
      <c r="H376" s="135" t="s">
        <v>769</v>
      </c>
      <c r="I376" s="23"/>
      <c r="J376" s="135" t="s">
        <v>769</v>
      </c>
      <c r="K376" s="23"/>
      <c r="L376" s="23"/>
      <c r="M376" s="135" t="s">
        <v>769</v>
      </c>
      <c r="N376" s="23"/>
      <c r="O376" s="23"/>
      <c r="P376" s="41"/>
    </row>
    <row r="377" spans="1:16" s="14" customFormat="1" ht="68.25" customHeight="1" x14ac:dyDescent="0.2">
      <c r="A377" s="766" t="s">
        <v>1559</v>
      </c>
      <c r="B377" s="58" t="s">
        <v>174</v>
      </c>
      <c r="C377" s="777" t="s">
        <v>3212</v>
      </c>
      <c r="D377" s="134">
        <v>108161</v>
      </c>
      <c r="E377" s="129" t="s">
        <v>2450</v>
      </c>
      <c r="F377" s="830">
        <v>41445</v>
      </c>
      <c r="G377" s="58" t="s">
        <v>2451</v>
      </c>
      <c r="H377" s="135" t="s">
        <v>769</v>
      </c>
      <c r="I377" s="23"/>
      <c r="J377" s="135" t="s">
        <v>769</v>
      </c>
      <c r="K377" s="23"/>
      <c r="L377" s="23"/>
      <c r="M377" s="135" t="s">
        <v>769</v>
      </c>
      <c r="N377" s="23"/>
      <c r="O377" s="23"/>
      <c r="P377" s="41"/>
    </row>
    <row r="378" spans="1:16" s="14" customFormat="1" ht="68.25" customHeight="1" x14ac:dyDescent="0.2">
      <c r="A378" s="766"/>
      <c r="B378" s="58" t="s">
        <v>172</v>
      </c>
      <c r="C378" s="777"/>
      <c r="D378" s="134">
        <v>59577</v>
      </c>
      <c r="E378" s="129" t="s">
        <v>2452</v>
      </c>
      <c r="F378" s="830"/>
      <c r="G378" s="58" t="s">
        <v>2451</v>
      </c>
      <c r="H378" s="135"/>
      <c r="I378" s="135" t="s">
        <v>769</v>
      </c>
      <c r="J378" s="135" t="s">
        <v>769</v>
      </c>
      <c r="K378" s="23"/>
      <c r="L378" s="23"/>
      <c r="M378" s="135"/>
      <c r="N378" s="135" t="s">
        <v>769</v>
      </c>
      <c r="O378" s="23"/>
      <c r="P378" s="41" t="s">
        <v>2521</v>
      </c>
    </row>
    <row r="379" spans="1:16" s="14" customFormat="1" ht="68.25" customHeight="1" x14ac:dyDescent="0.2">
      <c r="A379" s="69" t="s">
        <v>1560</v>
      </c>
      <c r="B379" s="58" t="s">
        <v>274</v>
      </c>
      <c r="C379" s="58" t="s">
        <v>3213</v>
      </c>
      <c r="D379" s="134">
        <v>111274.97</v>
      </c>
      <c r="E379" s="129" t="s">
        <v>2453</v>
      </c>
      <c r="F379" s="140">
        <v>41459</v>
      </c>
      <c r="G379" s="58" t="s">
        <v>2454</v>
      </c>
      <c r="H379" s="135" t="s">
        <v>769</v>
      </c>
      <c r="I379" s="23"/>
      <c r="J379" s="135" t="s">
        <v>769</v>
      </c>
      <c r="K379" s="23"/>
      <c r="L379" s="23"/>
      <c r="M379" s="135" t="s">
        <v>769</v>
      </c>
      <c r="N379" s="23"/>
      <c r="O379" s="23"/>
      <c r="P379" s="41"/>
    </row>
    <row r="380" spans="1:16" s="14" customFormat="1" ht="68.25" customHeight="1" x14ac:dyDescent="0.2">
      <c r="A380" s="69" t="s">
        <v>1561</v>
      </c>
      <c r="B380" s="58" t="s">
        <v>274</v>
      </c>
      <c r="C380" s="58" t="s">
        <v>3214</v>
      </c>
      <c r="D380" s="134">
        <v>141950</v>
      </c>
      <c r="E380" s="129" t="s">
        <v>2455</v>
      </c>
      <c r="F380" s="140">
        <v>41494</v>
      </c>
      <c r="G380" s="58" t="s">
        <v>2456</v>
      </c>
      <c r="H380" s="135" t="s">
        <v>769</v>
      </c>
      <c r="I380" s="23"/>
      <c r="J380" s="135" t="s">
        <v>769</v>
      </c>
      <c r="K380" s="23"/>
      <c r="L380" s="23"/>
      <c r="M380" s="135" t="s">
        <v>769</v>
      </c>
      <c r="N380" s="23"/>
      <c r="O380" s="23"/>
      <c r="P380" s="41"/>
    </row>
    <row r="381" spans="1:16" s="14" customFormat="1" ht="68.25" customHeight="1" x14ac:dyDescent="0.2">
      <c r="A381" s="69" t="s">
        <v>1562</v>
      </c>
      <c r="B381" s="58" t="s">
        <v>2387</v>
      </c>
      <c r="C381" s="58" t="s">
        <v>3215</v>
      </c>
      <c r="D381" s="134">
        <v>54000</v>
      </c>
      <c r="E381" s="129" t="s">
        <v>2457</v>
      </c>
      <c r="F381" s="140">
        <v>41459</v>
      </c>
      <c r="G381" s="58" t="s">
        <v>2458</v>
      </c>
      <c r="H381" s="135" t="s">
        <v>769</v>
      </c>
      <c r="I381" s="23"/>
      <c r="J381" s="135" t="s">
        <v>769</v>
      </c>
      <c r="K381" s="23"/>
      <c r="L381" s="23"/>
      <c r="M381" s="135" t="s">
        <v>769</v>
      </c>
      <c r="N381" s="23"/>
      <c r="O381" s="23"/>
      <c r="P381" s="41"/>
    </row>
    <row r="382" spans="1:16" s="14" customFormat="1" ht="58.5" customHeight="1" x14ac:dyDescent="0.2">
      <c r="A382" s="766" t="s">
        <v>1563</v>
      </c>
      <c r="B382" s="58" t="s">
        <v>226</v>
      </c>
      <c r="C382" s="777" t="s">
        <v>3216</v>
      </c>
      <c r="D382" s="134">
        <v>42320.41</v>
      </c>
      <c r="E382" s="129" t="s">
        <v>2459</v>
      </c>
      <c r="F382" s="830">
        <v>41494</v>
      </c>
      <c r="G382" s="58" t="s">
        <v>2460</v>
      </c>
      <c r="H382" s="135" t="s">
        <v>769</v>
      </c>
      <c r="I382" s="23"/>
      <c r="J382" s="135" t="s">
        <v>769</v>
      </c>
      <c r="K382" s="23"/>
      <c r="L382" s="23"/>
      <c r="M382" s="135" t="s">
        <v>769</v>
      </c>
      <c r="N382" s="23"/>
      <c r="O382" s="23"/>
      <c r="P382" s="41"/>
    </row>
    <row r="383" spans="1:16" s="14" customFormat="1" ht="58.5" customHeight="1" x14ac:dyDescent="0.2">
      <c r="A383" s="766"/>
      <c r="B383" s="58" t="s">
        <v>2388</v>
      </c>
      <c r="C383" s="777"/>
      <c r="D383" s="134">
        <v>23509.3</v>
      </c>
      <c r="E383" s="129" t="s">
        <v>2461</v>
      </c>
      <c r="F383" s="830"/>
      <c r="G383" s="58" t="s">
        <v>2462</v>
      </c>
      <c r="H383" s="135" t="s">
        <v>769</v>
      </c>
      <c r="I383" s="23"/>
      <c r="J383" s="135" t="s">
        <v>769</v>
      </c>
      <c r="K383" s="23"/>
      <c r="L383" s="23"/>
      <c r="M383" s="135" t="s">
        <v>769</v>
      </c>
      <c r="N383" s="23"/>
      <c r="O383" s="23"/>
      <c r="P383" s="41"/>
    </row>
    <row r="384" spans="1:16" s="14" customFormat="1" ht="58.5" customHeight="1" x14ac:dyDescent="0.2">
      <c r="A384" s="766"/>
      <c r="B384" s="58" t="s">
        <v>2389</v>
      </c>
      <c r="C384" s="777"/>
      <c r="D384" s="134">
        <v>74991.350000000006</v>
      </c>
      <c r="E384" s="129" t="s">
        <v>2463</v>
      </c>
      <c r="F384" s="830"/>
      <c r="G384" s="58" t="s">
        <v>2464</v>
      </c>
      <c r="H384" s="135"/>
      <c r="I384" s="135" t="s">
        <v>769</v>
      </c>
      <c r="J384" s="135" t="s">
        <v>769</v>
      </c>
      <c r="K384" s="23"/>
      <c r="L384" s="23"/>
      <c r="M384" s="135"/>
      <c r="N384" s="135" t="s">
        <v>769</v>
      </c>
      <c r="O384" s="23"/>
      <c r="P384" s="41" t="s">
        <v>2515</v>
      </c>
    </row>
    <row r="385" spans="1:16" s="14" customFormat="1" ht="58.5" customHeight="1" x14ac:dyDescent="0.2">
      <c r="A385" s="766"/>
      <c r="B385" s="58" t="s">
        <v>2390</v>
      </c>
      <c r="C385" s="777"/>
      <c r="D385" s="134">
        <v>3274.17</v>
      </c>
      <c r="E385" s="129" t="s">
        <v>2465</v>
      </c>
      <c r="F385" s="830"/>
      <c r="G385" s="58" t="s">
        <v>2466</v>
      </c>
      <c r="H385" s="135" t="s">
        <v>769</v>
      </c>
      <c r="I385" s="23"/>
      <c r="J385" s="135" t="s">
        <v>769</v>
      </c>
      <c r="K385" s="23"/>
      <c r="L385" s="23"/>
      <c r="M385" s="135" t="s">
        <v>769</v>
      </c>
      <c r="N385" s="23"/>
      <c r="O385" s="23"/>
      <c r="P385" s="41"/>
    </row>
    <row r="386" spans="1:16" s="14" customFormat="1" ht="68.25" customHeight="1" x14ac:dyDescent="0.2">
      <c r="A386" s="766" t="s">
        <v>1564</v>
      </c>
      <c r="B386" s="58" t="s">
        <v>2389</v>
      </c>
      <c r="C386" s="777" t="s">
        <v>3217</v>
      </c>
      <c r="D386" s="134">
        <v>36100.69</v>
      </c>
      <c r="E386" s="129" t="s">
        <v>2467</v>
      </c>
      <c r="F386" s="830">
        <v>41613</v>
      </c>
      <c r="G386" s="58" t="s">
        <v>2468</v>
      </c>
      <c r="H386" s="135" t="s">
        <v>769</v>
      </c>
      <c r="I386" s="23"/>
      <c r="J386" s="135" t="s">
        <v>769</v>
      </c>
      <c r="K386" s="23"/>
      <c r="L386" s="23"/>
      <c r="M386" s="135" t="s">
        <v>769</v>
      </c>
      <c r="N386" s="23"/>
      <c r="O386" s="23"/>
      <c r="P386" s="41"/>
    </row>
    <row r="387" spans="1:16" s="14" customFormat="1" ht="68.25" customHeight="1" thickBot="1" x14ac:dyDescent="0.25">
      <c r="A387" s="767"/>
      <c r="B387" s="68" t="s">
        <v>226</v>
      </c>
      <c r="C387" s="779"/>
      <c r="D387" s="136">
        <v>411.9</v>
      </c>
      <c r="E387" s="130" t="s">
        <v>2469</v>
      </c>
      <c r="F387" s="831"/>
      <c r="G387" s="68" t="s">
        <v>2470</v>
      </c>
      <c r="H387" s="137" t="s">
        <v>769</v>
      </c>
      <c r="I387" s="43"/>
      <c r="J387" s="137" t="s">
        <v>769</v>
      </c>
      <c r="K387" s="43"/>
      <c r="L387" s="43"/>
      <c r="M387" s="137" t="s">
        <v>769</v>
      </c>
      <c r="N387" s="43"/>
      <c r="O387" s="43"/>
      <c r="P387" s="44"/>
    </row>
    <row r="388" spans="1:16" s="56" customFormat="1" ht="12" thickTop="1" x14ac:dyDescent="0.2">
      <c r="A388" s="1"/>
      <c r="D388" s="6"/>
      <c r="E388" s="10"/>
      <c r="F388" s="1"/>
    </row>
    <row r="389" spans="1:16" s="56" customFormat="1" x14ac:dyDescent="0.2">
      <c r="A389" s="1"/>
      <c r="D389" s="6"/>
      <c r="E389" s="10"/>
      <c r="F389" s="1"/>
    </row>
    <row r="390" spans="1:16" s="56" customFormat="1" ht="34.5" customHeight="1" thickBot="1" x14ac:dyDescent="0.25">
      <c r="A390" s="770" t="s">
        <v>17</v>
      </c>
      <c r="B390" s="770"/>
      <c r="C390" s="770"/>
      <c r="D390" s="770"/>
      <c r="E390" s="770"/>
      <c r="F390" s="770"/>
      <c r="G390" s="770"/>
      <c r="H390" s="770"/>
      <c r="I390" s="770"/>
      <c r="J390" s="770"/>
      <c r="K390" s="770"/>
      <c r="L390" s="770"/>
      <c r="M390" s="770"/>
      <c r="N390" s="770"/>
      <c r="O390" s="770"/>
      <c r="P390" s="770"/>
    </row>
    <row r="391" spans="1:16" s="40" customFormat="1" ht="51" customHeight="1" thickTop="1" x14ac:dyDescent="0.2">
      <c r="A391" s="800" t="s">
        <v>1571</v>
      </c>
      <c r="B391" s="802" t="s">
        <v>1572</v>
      </c>
      <c r="C391" s="802" t="s">
        <v>1573</v>
      </c>
      <c r="D391" s="802" t="s">
        <v>763</v>
      </c>
      <c r="E391" s="763" t="s">
        <v>764</v>
      </c>
      <c r="F391" s="763" t="s">
        <v>1607</v>
      </c>
      <c r="G391" s="763" t="s">
        <v>1574</v>
      </c>
      <c r="H391" s="763" t="s">
        <v>1575</v>
      </c>
      <c r="I391" s="763"/>
      <c r="J391" s="763" t="s">
        <v>1576</v>
      </c>
      <c r="K391" s="763"/>
      <c r="L391" s="763" t="s">
        <v>1577</v>
      </c>
      <c r="M391" s="763"/>
      <c r="N391" s="763"/>
      <c r="O391" s="763"/>
      <c r="P391" s="815" t="s">
        <v>1578</v>
      </c>
    </row>
    <row r="392" spans="1:16" s="40" customFormat="1" ht="45" customHeight="1" x14ac:dyDescent="0.2">
      <c r="A392" s="801"/>
      <c r="B392" s="803"/>
      <c r="C392" s="803"/>
      <c r="D392" s="803"/>
      <c r="E392" s="805"/>
      <c r="F392" s="805"/>
      <c r="G392" s="805"/>
      <c r="H392" s="145" t="s">
        <v>1579</v>
      </c>
      <c r="I392" s="145" t="s">
        <v>1580</v>
      </c>
      <c r="J392" s="145" t="s">
        <v>1581</v>
      </c>
      <c r="K392" s="145" t="s">
        <v>1580</v>
      </c>
      <c r="L392" s="145" t="s">
        <v>765</v>
      </c>
      <c r="M392" s="145" t="s">
        <v>766</v>
      </c>
      <c r="N392" s="145" t="s">
        <v>767</v>
      </c>
      <c r="O392" s="145" t="s">
        <v>768</v>
      </c>
      <c r="P392" s="816"/>
    </row>
    <row r="393" spans="1:16" s="14" customFormat="1" ht="23.25" customHeight="1" x14ac:dyDescent="0.2">
      <c r="A393" s="766" t="s">
        <v>1565</v>
      </c>
      <c r="B393" s="55" t="s">
        <v>2391</v>
      </c>
      <c r="C393" s="777" t="s">
        <v>3218</v>
      </c>
      <c r="D393" s="138">
        <v>1300</v>
      </c>
      <c r="E393" s="129">
        <v>6646</v>
      </c>
      <c r="F393" s="832">
        <v>41340</v>
      </c>
      <c r="G393" s="809" t="s">
        <v>2471</v>
      </c>
      <c r="H393" s="135" t="s">
        <v>769</v>
      </c>
      <c r="I393" s="23"/>
      <c r="J393" s="135" t="s">
        <v>769</v>
      </c>
      <c r="K393" s="23"/>
      <c r="L393" s="23"/>
      <c r="M393" s="135" t="s">
        <v>769</v>
      </c>
      <c r="N393" s="23"/>
      <c r="O393" s="23"/>
      <c r="P393" s="41"/>
    </row>
    <row r="394" spans="1:16" s="14" customFormat="1" ht="23.25" customHeight="1" x14ac:dyDescent="0.2">
      <c r="A394" s="766"/>
      <c r="B394" s="55" t="s">
        <v>2392</v>
      </c>
      <c r="C394" s="777"/>
      <c r="D394" s="138">
        <v>1300</v>
      </c>
      <c r="E394" s="129">
        <v>6647</v>
      </c>
      <c r="F394" s="832"/>
      <c r="G394" s="809"/>
      <c r="H394" s="135" t="s">
        <v>769</v>
      </c>
      <c r="I394" s="23"/>
      <c r="J394" s="135" t="s">
        <v>769</v>
      </c>
      <c r="K394" s="23"/>
      <c r="L394" s="23"/>
      <c r="M394" s="135" t="s">
        <v>769</v>
      </c>
      <c r="N394" s="23"/>
      <c r="O394" s="23"/>
      <c r="P394" s="41"/>
    </row>
    <row r="395" spans="1:16" s="14" customFormat="1" ht="23.25" customHeight="1" x14ac:dyDescent="0.2">
      <c r="A395" s="766"/>
      <c r="B395" s="55" t="s">
        <v>2393</v>
      </c>
      <c r="C395" s="777"/>
      <c r="D395" s="138">
        <v>1300</v>
      </c>
      <c r="E395" s="129">
        <v>6648</v>
      </c>
      <c r="F395" s="832"/>
      <c r="G395" s="809"/>
      <c r="H395" s="135" t="s">
        <v>769</v>
      </c>
      <c r="I395" s="23"/>
      <c r="J395" s="135" t="s">
        <v>769</v>
      </c>
      <c r="K395" s="23"/>
      <c r="L395" s="23"/>
      <c r="M395" s="135" t="s">
        <v>769</v>
      </c>
      <c r="N395" s="23"/>
      <c r="O395" s="23"/>
      <c r="P395" s="41"/>
    </row>
    <row r="396" spans="1:16" s="14" customFormat="1" ht="23.25" customHeight="1" x14ac:dyDescent="0.2">
      <c r="A396" s="766"/>
      <c r="B396" s="55" t="s">
        <v>2534</v>
      </c>
      <c r="C396" s="777"/>
      <c r="D396" s="138">
        <v>1800</v>
      </c>
      <c r="E396" s="129">
        <v>6649</v>
      </c>
      <c r="F396" s="832"/>
      <c r="G396" s="809"/>
      <c r="H396" s="135" t="s">
        <v>769</v>
      </c>
      <c r="I396" s="23"/>
      <c r="J396" s="135" t="s">
        <v>769</v>
      </c>
      <c r="K396" s="23"/>
      <c r="L396" s="23"/>
      <c r="M396" s="135" t="s">
        <v>769</v>
      </c>
      <c r="N396" s="23"/>
      <c r="O396" s="23"/>
      <c r="P396" s="41"/>
    </row>
    <row r="397" spans="1:16" s="14" customFormat="1" ht="23.25" customHeight="1" x14ac:dyDescent="0.2">
      <c r="A397" s="766"/>
      <c r="B397" s="55" t="s">
        <v>2394</v>
      </c>
      <c r="C397" s="777"/>
      <c r="D397" s="138">
        <v>750</v>
      </c>
      <c r="E397" s="129">
        <v>6650</v>
      </c>
      <c r="F397" s="832"/>
      <c r="G397" s="809"/>
      <c r="H397" s="135" t="s">
        <v>769</v>
      </c>
      <c r="I397" s="23"/>
      <c r="J397" s="135" t="s">
        <v>769</v>
      </c>
      <c r="K397" s="23"/>
      <c r="L397" s="23"/>
      <c r="M397" s="135" t="s">
        <v>769</v>
      </c>
      <c r="N397" s="23"/>
      <c r="O397" s="23"/>
      <c r="P397" s="41"/>
    </row>
    <row r="398" spans="1:16" s="14" customFormat="1" ht="23.25" customHeight="1" x14ac:dyDescent="0.2">
      <c r="A398" s="766"/>
      <c r="B398" s="55" t="s">
        <v>2395</v>
      </c>
      <c r="C398" s="777"/>
      <c r="D398" s="138">
        <v>300</v>
      </c>
      <c r="E398" s="129">
        <v>6651</v>
      </c>
      <c r="F398" s="832"/>
      <c r="G398" s="809"/>
      <c r="H398" s="135" t="s">
        <v>769</v>
      </c>
      <c r="I398" s="23"/>
      <c r="J398" s="135" t="s">
        <v>769</v>
      </c>
      <c r="K398" s="23"/>
      <c r="L398" s="23"/>
      <c r="M398" s="135" t="s">
        <v>769</v>
      </c>
      <c r="N398" s="23"/>
      <c r="O398" s="23"/>
      <c r="P398" s="41"/>
    </row>
    <row r="399" spans="1:16" s="14" customFormat="1" ht="23.25" customHeight="1" x14ac:dyDescent="0.2">
      <c r="A399" s="766"/>
      <c r="B399" s="55" t="s">
        <v>2396</v>
      </c>
      <c r="C399" s="777"/>
      <c r="D399" s="138">
        <v>565</v>
      </c>
      <c r="E399" s="129">
        <v>6652</v>
      </c>
      <c r="F399" s="832"/>
      <c r="G399" s="809"/>
      <c r="H399" s="135" t="s">
        <v>769</v>
      </c>
      <c r="I399" s="23"/>
      <c r="J399" s="135" t="s">
        <v>769</v>
      </c>
      <c r="K399" s="23"/>
      <c r="L399" s="23"/>
      <c r="M399" s="135" t="s">
        <v>769</v>
      </c>
      <c r="N399" s="23"/>
      <c r="O399" s="23"/>
      <c r="P399" s="41"/>
    </row>
    <row r="400" spans="1:16" s="14" customFormat="1" ht="23.25" customHeight="1" x14ac:dyDescent="0.2">
      <c r="A400" s="766"/>
      <c r="B400" s="55" t="s">
        <v>2397</v>
      </c>
      <c r="C400" s="777"/>
      <c r="D400" s="138">
        <v>1600</v>
      </c>
      <c r="E400" s="129">
        <v>6653</v>
      </c>
      <c r="F400" s="832"/>
      <c r="G400" s="809"/>
      <c r="H400" s="135" t="s">
        <v>769</v>
      </c>
      <c r="I400" s="23"/>
      <c r="J400" s="135" t="s">
        <v>769</v>
      </c>
      <c r="K400" s="23"/>
      <c r="L400" s="23"/>
      <c r="M400" s="135" t="s">
        <v>769</v>
      </c>
      <c r="N400" s="23"/>
      <c r="O400" s="23"/>
      <c r="P400" s="41"/>
    </row>
    <row r="401" spans="1:16" s="14" customFormat="1" ht="23.25" customHeight="1" x14ac:dyDescent="0.2">
      <c r="A401" s="766"/>
      <c r="B401" s="55" t="s">
        <v>2398</v>
      </c>
      <c r="C401" s="777"/>
      <c r="D401" s="138">
        <v>800</v>
      </c>
      <c r="E401" s="129">
        <v>6654</v>
      </c>
      <c r="F401" s="832"/>
      <c r="G401" s="809"/>
      <c r="H401" s="135" t="s">
        <v>769</v>
      </c>
      <c r="I401" s="23"/>
      <c r="J401" s="135" t="s">
        <v>769</v>
      </c>
      <c r="K401" s="23"/>
      <c r="L401" s="23"/>
      <c r="M401" s="135" t="s">
        <v>769</v>
      </c>
      <c r="N401" s="23"/>
      <c r="O401" s="23"/>
      <c r="P401" s="41"/>
    </row>
    <row r="402" spans="1:16" s="14" customFormat="1" ht="23.25" customHeight="1" x14ac:dyDescent="0.2">
      <c r="A402" s="766"/>
      <c r="B402" s="55" t="s">
        <v>2399</v>
      </c>
      <c r="C402" s="777"/>
      <c r="D402" s="138">
        <v>1840</v>
      </c>
      <c r="E402" s="129">
        <v>6655</v>
      </c>
      <c r="F402" s="832"/>
      <c r="G402" s="809"/>
      <c r="H402" s="135" t="s">
        <v>769</v>
      </c>
      <c r="I402" s="23"/>
      <c r="J402" s="135" t="s">
        <v>769</v>
      </c>
      <c r="K402" s="23"/>
      <c r="L402" s="23"/>
      <c r="M402" s="135" t="s">
        <v>769</v>
      </c>
      <c r="N402" s="23"/>
      <c r="O402" s="23"/>
      <c r="P402" s="41"/>
    </row>
    <row r="403" spans="1:16" s="14" customFormat="1" ht="23.25" customHeight="1" x14ac:dyDescent="0.2">
      <c r="A403" s="766"/>
      <c r="B403" s="55" t="s">
        <v>2400</v>
      </c>
      <c r="C403" s="777"/>
      <c r="D403" s="138">
        <v>750</v>
      </c>
      <c r="E403" s="129">
        <v>6656</v>
      </c>
      <c r="F403" s="832"/>
      <c r="G403" s="809"/>
      <c r="H403" s="135" t="s">
        <v>769</v>
      </c>
      <c r="I403" s="23"/>
      <c r="J403" s="135" t="s">
        <v>769</v>
      </c>
      <c r="K403" s="23"/>
      <c r="L403" s="23"/>
      <c r="M403" s="135" t="s">
        <v>769</v>
      </c>
      <c r="N403" s="23"/>
      <c r="O403" s="23"/>
      <c r="P403" s="41"/>
    </row>
    <row r="404" spans="1:16" s="14" customFormat="1" ht="23.25" customHeight="1" x14ac:dyDescent="0.2">
      <c r="A404" s="766"/>
      <c r="B404" s="55" t="s">
        <v>2401</v>
      </c>
      <c r="C404" s="777"/>
      <c r="D404" s="138">
        <v>810</v>
      </c>
      <c r="E404" s="129">
        <v>6657</v>
      </c>
      <c r="F404" s="832"/>
      <c r="G404" s="809"/>
      <c r="H404" s="135" t="s">
        <v>769</v>
      </c>
      <c r="I404" s="23"/>
      <c r="J404" s="135" t="s">
        <v>769</v>
      </c>
      <c r="K404" s="23"/>
      <c r="L404" s="23"/>
      <c r="M404" s="135" t="s">
        <v>769</v>
      </c>
      <c r="N404" s="23"/>
      <c r="O404" s="23"/>
      <c r="P404" s="41"/>
    </row>
    <row r="405" spans="1:16" s="14" customFormat="1" ht="23.25" customHeight="1" x14ac:dyDescent="0.2">
      <c r="A405" s="766"/>
      <c r="B405" s="55" t="s">
        <v>2402</v>
      </c>
      <c r="C405" s="777"/>
      <c r="D405" s="138">
        <v>2500</v>
      </c>
      <c r="E405" s="129">
        <v>6658</v>
      </c>
      <c r="F405" s="832"/>
      <c r="G405" s="809"/>
      <c r="H405" s="135" t="s">
        <v>769</v>
      </c>
      <c r="I405" s="23"/>
      <c r="J405" s="135" t="s">
        <v>769</v>
      </c>
      <c r="K405" s="23"/>
      <c r="L405" s="23"/>
      <c r="M405" s="135" t="s">
        <v>769</v>
      </c>
      <c r="N405" s="23"/>
      <c r="O405" s="23"/>
      <c r="P405" s="41"/>
    </row>
    <row r="406" spans="1:16" s="14" customFormat="1" ht="23.25" customHeight="1" x14ac:dyDescent="0.2">
      <c r="A406" s="766"/>
      <c r="B406" s="55" t="s">
        <v>2403</v>
      </c>
      <c r="C406" s="777"/>
      <c r="D406" s="138">
        <v>2250</v>
      </c>
      <c r="E406" s="129">
        <v>6659</v>
      </c>
      <c r="F406" s="832"/>
      <c r="G406" s="809"/>
      <c r="H406" s="135" t="s">
        <v>769</v>
      </c>
      <c r="I406" s="23"/>
      <c r="J406" s="135" t="s">
        <v>769</v>
      </c>
      <c r="K406" s="23"/>
      <c r="L406" s="23"/>
      <c r="M406" s="135" t="s">
        <v>769</v>
      </c>
      <c r="N406" s="23"/>
      <c r="O406" s="23"/>
      <c r="P406" s="41"/>
    </row>
    <row r="407" spans="1:16" s="14" customFormat="1" ht="23.25" customHeight="1" x14ac:dyDescent="0.2">
      <c r="A407" s="766"/>
      <c r="B407" s="55" t="s">
        <v>2404</v>
      </c>
      <c r="C407" s="777"/>
      <c r="D407" s="138">
        <v>2250</v>
      </c>
      <c r="E407" s="129">
        <v>6660</v>
      </c>
      <c r="F407" s="832"/>
      <c r="G407" s="809"/>
      <c r="H407" s="135" t="s">
        <v>769</v>
      </c>
      <c r="I407" s="23"/>
      <c r="J407" s="135" t="s">
        <v>769</v>
      </c>
      <c r="K407" s="23"/>
      <c r="L407" s="23"/>
      <c r="M407" s="135" t="s">
        <v>769</v>
      </c>
      <c r="N407" s="23"/>
      <c r="O407" s="23"/>
      <c r="P407" s="41"/>
    </row>
    <row r="408" spans="1:16" s="14" customFormat="1" ht="23.25" customHeight="1" x14ac:dyDescent="0.2">
      <c r="A408" s="766"/>
      <c r="B408" s="55" t="s">
        <v>2405</v>
      </c>
      <c r="C408" s="777"/>
      <c r="D408" s="138">
        <v>2970</v>
      </c>
      <c r="E408" s="129">
        <v>6661</v>
      </c>
      <c r="F408" s="832"/>
      <c r="G408" s="809"/>
      <c r="H408" s="135" t="s">
        <v>769</v>
      </c>
      <c r="I408" s="23"/>
      <c r="J408" s="135" t="s">
        <v>769</v>
      </c>
      <c r="K408" s="23"/>
      <c r="L408" s="23"/>
      <c r="M408" s="135" t="s">
        <v>769</v>
      </c>
      <c r="N408" s="23"/>
      <c r="O408" s="23"/>
      <c r="P408" s="41"/>
    </row>
    <row r="409" spans="1:16" s="14" customFormat="1" ht="23.25" customHeight="1" x14ac:dyDescent="0.2">
      <c r="A409" s="766"/>
      <c r="B409" s="55" t="s">
        <v>2406</v>
      </c>
      <c r="C409" s="777"/>
      <c r="D409" s="138">
        <v>3250</v>
      </c>
      <c r="E409" s="129">
        <v>6662</v>
      </c>
      <c r="F409" s="832"/>
      <c r="G409" s="809"/>
      <c r="H409" s="135" t="s">
        <v>769</v>
      </c>
      <c r="I409" s="23"/>
      <c r="J409" s="135" t="s">
        <v>769</v>
      </c>
      <c r="K409" s="23"/>
      <c r="L409" s="23"/>
      <c r="M409" s="135" t="s">
        <v>769</v>
      </c>
      <c r="N409" s="23"/>
      <c r="O409" s="23"/>
      <c r="P409" s="41"/>
    </row>
    <row r="410" spans="1:16" s="14" customFormat="1" ht="23.25" customHeight="1" x14ac:dyDescent="0.2">
      <c r="A410" s="766"/>
      <c r="B410" s="55" t="s">
        <v>2407</v>
      </c>
      <c r="C410" s="777"/>
      <c r="D410" s="138">
        <v>3051</v>
      </c>
      <c r="E410" s="129">
        <v>6663</v>
      </c>
      <c r="F410" s="832"/>
      <c r="G410" s="809"/>
      <c r="H410" s="135" t="s">
        <v>769</v>
      </c>
      <c r="I410" s="23"/>
      <c r="J410" s="135" t="s">
        <v>769</v>
      </c>
      <c r="K410" s="23"/>
      <c r="L410" s="23"/>
      <c r="M410" s="135" t="s">
        <v>769</v>
      </c>
      <c r="N410" s="23"/>
      <c r="O410" s="23"/>
      <c r="P410" s="41"/>
    </row>
    <row r="411" spans="1:16" s="14" customFormat="1" ht="23.25" customHeight="1" x14ac:dyDescent="0.2">
      <c r="A411" s="766"/>
      <c r="B411" s="55" t="s">
        <v>2408</v>
      </c>
      <c r="C411" s="777"/>
      <c r="D411" s="138">
        <v>300</v>
      </c>
      <c r="E411" s="129">
        <v>6664</v>
      </c>
      <c r="F411" s="832"/>
      <c r="G411" s="809"/>
      <c r="H411" s="135" t="s">
        <v>769</v>
      </c>
      <c r="I411" s="23"/>
      <c r="J411" s="135" t="s">
        <v>769</v>
      </c>
      <c r="K411" s="23"/>
      <c r="L411" s="23"/>
      <c r="M411" s="135" t="s">
        <v>769</v>
      </c>
      <c r="N411" s="23"/>
      <c r="O411" s="23"/>
      <c r="P411" s="41"/>
    </row>
    <row r="412" spans="1:16" s="14" customFormat="1" ht="23.25" customHeight="1" x14ac:dyDescent="0.2">
      <c r="A412" s="766"/>
      <c r="B412" s="55" t="s">
        <v>2409</v>
      </c>
      <c r="C412" s="777"/>
      <c r="D412" s="138">
        <v>660</v>
      </c>
      <c r="E412" s="129">
        <v>6665</v>
      </c>
      <c r="F412" s="832"/>
      <c r="G412" s="809"/>
      <c r="H412" s="135" t="s">
        <v>769</v>
      </c>
      <c r="I412" s="23"/>
      <c r="J412" s="135" t="s">
        <v>769</v>
      </c>
      <c r="K412" s="23"/>
      <c r="L412" s="23"/>
      <c r="M412" s="135" t="s">
        <v>769</v>
      </c>
      <c r="N412" s="23"/>
      <c r="O412" s="23"/>
      <c r="P412" s="41"/>
    </row>
    <row r="413" spans="1:16" s="14" customFormat="1" ht="23.25" customHeight="1" x14ac:dyDescent="0.2">
      <c r="A413" s="766"/>
      <c r="B413" s="55" t="s">
        <v>2410</v>
      </c>
      <c r="C413" s="777"/>
      <c r="D413" s="138">
        <v>5852</v>
      </c>
      <c r="E413" s="129">
        <v>6666</v>
      </c>
      <c r="F413" s="832"/>
      <c r="G413" s="809"/>
      <c r="H413" s="135" t="s">
        <v>769</v>
      </c>
      <c r="I413" s="23"/>
      <c r="J413" s="135" t="s">
        <v>769</v>
      </c>
      <c r="K413" s="23"/>
      <c r="L413" s="23"/>
      <c r="M413" s="135" t="s">
        <v>769</v>
      </c>
      <c r="N413" s="23"/>
      <c r="O413" s="23"/>
      <c r="P413" s="41"/>
    </row>
    <row r="414" spans="1:16" s="14" customFormat="1" ht="23.25" customHeight="1" x14ac:dyDescent="0.2">
      <c r="A414" s="766"/>
      <c r="B414" s="55" t="s">
        <v>2411</v>
      </c>
      <c r="C414" s="777"/>
      <c r="D414" s="138">
        <v>6650</v>
      </c>
      <c r="E414" s="129">
        <v>6667</v>
      </c>
      <c r="F414" s="832"/>
      <c r="G414" s="809"/>
      <c r="H414" s="135" t="s">
        <v>769</v>
      </c>
      <c r="I414" s="23"/>
      <c r="J414" s="135" t="s">
        <v>769</v>
      </c>
      <c r="K414" s="23"/>
      <c r="L414" s="23"/>
      <c r="M414" s="135" t="s">
        <v>769</v>
      </c>
      <c r="N414" s="23"/>
      <c r="O414" s="23"/>
      <c r="P414" s="41"/>
    </row>
    <row r="415" spans="1:16" s="14" customFormat="1" ht="23.25" customHeight="1" x14ac:dyDescent="0.2">
      <c r="A415" s="766"/>
      <c r="B415" s="55" t="s">
        <v>2412</v>
      </c>
      <c r="C415" s="777"/>
      <c r="D415" s="138">
        <v>5360</v>
      </c>
      <c r="E415" s="129">
        <v>6668</v>
      </c>
      <c r="F415" s="832"/>
      <c r="G415" s="809"/>
      <c r="H415" s="135" t="s">
        <v>769</v>
      </c>
      <c r="I415" s="23"/>
      <c r="J415" s="135" t="s">
        <v>769</v>
      </c>
      <c r="K415" s="23"/>
      <c r="L415" s="23"/>
      <c r="M415" s="135" t="s">
        <v>769</v>
      </c>
      <c r="N415" s="23"/>
      <c r="O415" s="23"/>
      <c r="P415" s="41"/>
    </row>
    <row r="416" spans="1:16" s="14" customFormat="1" ht="23.25" customHeight="1" x14ac:dyDescent="0.2">
      <c r="A416" s="766"/>
      <c r="B416" s="55" t="s">
        <v>2413</v>
      </c>
      <c r="C416" s="777"/>
      <c r="D416" s="138">
        <v>2640</v>
      </c>
      <c r="E416" s="129">
        <v>6669</v>
      </c>
      <c r="F416" s="832"/>
      <c r="G416" s="809"/>
      <c r="H416" s="135" t="s">
        <v>769</v>
      </c>
      <c r="I416" s="23"/>
      <c r="J416" s="135" t="s">
        <v>769</v>
      </c>
      <c r="K416" s="23"/>
      <c r="L416" s="23"/>
      <c r="M416" s="135" t="s">
        <v>769</v>
      </c>
      <c r="N416" s="23"/>
      <c r="O416" s="23"/>
      <c r="P416" s="41"/>
    </row>
    <row r="417" spans="1:16" s="14" customFormat="1" ht="23.25" customHeight="1" x14ac:dyDescent="0.2">
      <c r="A417" s="766"/>
      <c r="B417" s="55" t="s">
        <v>2414</v>
      </c>
      <c r="C417" s="777"/>
      <c r="D417" s="138">
        <v>4150</v>
      </c>
      <c r="E417" s="129">
        <v>6670</v>
      </c>
      <c r="F417" s="832"/>
      <c r="G417" s="809"/>
      <c r="H417" s="135" t="s">
        <v>769</v>
      </c>
      <c r="I417" s="23"/>
      <c r="J417" s="135" t="s">
        <v>769</v>
      </c>
      <c r="K417" s="23"/>
      <c r="L417" s="23"/>
      <c r="M417" s="135" t="s">
        <v>769</v>
      </c>
      <c r="N417" s="23"/>
      <c r="O417" s="23"/>
      <c r="P417" s="41"/>
    </row>
    <row r="418" spans="1:16" s="14" customFormat="1" ht="23.25" customHeight="1" x14ac:dyDescent="0.2">
      <c r="A418" s="766"/>
      <c r="B418" s="55" t="s">
        <v>2415</v>
      </c>
      <c r="C418" s="777"/>
      <c r="D418" s="138">
        <v>4150</v>
      </c>
      <c r="E418" s="129">
        <v>6671</v>
      </c>
      <c r="F418" s="832"/>
      <c r="G418" s="809"/>
      <c r="H418" s="135" t="s">
        <v>769</v>
      </c>
      <c r="I418" s="23"/>
      <c r="J418" s="135" t="s">
        <v>769</v>
      </c>
      <c r="K418" s="23"/>
      <c r="L418" s="23"/>
      <c r="M418" s="135" t="s">
        <v>769</v>
      </c>
      <c r="N418" s="23"/>
      <c r="O418" s="23"/>
      <c r="P418" s="41"/>
    </row>
    <row r="419" spans="1:16" s="14" customFormat="1" ht="23.25" customHeight="1" x14ac:dyDescent="0.2">
      <c r="A419" s="766"/>
      <c r="B419" s="55" t="s">
        <v>2416</v>
      </c>
      <c r="C419" s="777"/>
      <c r="D419" s="138">
        <v>990</v>
      </c>
      <c r="E419" s="129">
        <v>6672</v>
      </c>
      <c r="F419" s="832"/>
      <c r="G419" s="809"/>
      <c r="H419" s="135" t="s">
        <v>769</v>
      </c>
      <c r="I419" s="23"/>
      <c r="J419" s="135" t="s">
        <v>769</v>
      </c>
      <c r="K419" s="23"/>
      <c r="L419" s="23"/>
      <c r="M419" s="135" t="s">
        <v>769</v>
      </c>
      <c r="N419" s="23"/>
      <c r="O419" s="23"/>
      <c r="P419" s="41"/>
    </row>
    <row r="420" spans="1:16" s="14" customFormat="1" ht="23.25" customHeight="1" x14ac:dyDescent="0.2">
      <c r="A420" s="766"/>
      <c r="B420" s="55" t="s">
        <v>2417</v>
      </c>
      <c r="C420" s="777"/>
      <c r="D420" s="138">
        <v>990</v>
      </c>
      <c r="E420" s="129">
        <v>6673</v>
      </c>
      <c r="F420" s="832"/>
      <c r="G420" s="809"/>
      <c r="H420" s="135" t="s">
        <v>769</v>
      </c>
      <c r="I420" s="23"/>
      <c r="J420" s="135" t="s">
        <v>769</v>
      </c>
      <c r="K420" s="23"/>
      <c r="L420" s="23"/>
      <c r="M420" s="135" t="s">
        <v>769</v>
      </c>
      <c r="N420" s="23"/>
      <c r="O420" s="23"/>
      <c r="P420" s="41"/>
    </row>
    <row r="421" spans="1:16" s="14" customFormat="1" ht="23.25" customHeight="1" x14ac:dyDescent="0.2">
      <c r="A421" s="766"/>
      <c r="B421" s="55" t="s">
        <v>2418</v>
      </c>
      <c r="C421" s="777"/>
      <c r="D421" s="138">
        <v>1000</v>
      </c>
      <c r="E421" s="129">
        <v>6674</v>
      </c>
      <c r="F421" s="832"/>
      <c r="G421" s="809"/>
      <c r="H421" s="135" t="s">
        <v>769</v>
      </c>
      <c r="I421" s="23"/>
      <c r="J421" s="135" t="s">
        <v>769</v>
      </c>
      <c r="K421" s="23"/>
      <c r="L421" s="23"/>
      <c r="M421" s="135" t="s">
        <v>769</v>
      </c>
      <c r="N421" s="23"/>
      <c r="O421" s="23"/>
      <c r="P421" s="41"/>
    </row>
    <row r="422" spans="1:16" s="14" customFormat="1" ht="23.25" customHeight="1" x14ac:dyDescent="0.2">
      <c r="A422" s="766"/>
      <c r="B422" s="55" t="s">
        <v>2419</v>
      </c>
      <c r="C422" s="777"/>
      <c r="D422" s="138">
        <v>720</v>
      </c>
      <c r="E422" s="129">
        <v>6675</v>
      </c>
      <c r="F422" s="832"/>
      <c r="G422" s="809"/>
      <c r="H422" s="135" t="s">
        <v>769</v>
      </c>
      <c r="I422" s="23"/>
      <c r="J422" s="135" t="s">
        <v>769</v>
      </c>
      <c r="K422" s="23"/>
      <c r="L422" s="23"/>
      <c r="M422" s="135" t="s">
        <v>769</v>
      </c>
      <c r="N422" s="23"/>
      <c r="O422" s="23"/>
      <c r="P422" s="41"/>
    </row>
    <row r="423" spans="1:16" s="14" customFormat="1" ht="23.25" customHeight="1" x14ac:dyDescent="0.2">
      <c r="A423" s="766"/>
      <c r="B423" s="55" t="s">
        <v>2420</v>
      </c>
      <c r="C423" s="777"/>
      <c r="D423" s="138">
        <v>4600</v>
      </c>
      <c r="E423" s="129">
        <v>6676</v>
      </c>
      <c r="F423" s="832"/>
      <c r="G423" s="809"/>
      <c r="H423" s="135" t="s">
        <v>769</v>
      </c>
      <c r="I423" s="23"/>
      <c r="J423" s="135" t="s">
        <v>769</v>
      </c>
      <c r="K423" s="23"/>
      <c r="L423" s="23"/>
      <c r="M423" s="135" t="s">
        <v>769</v>
      </c>
      <c r="N423" s="23"/>
      <c r="O423" s="23"/>
      <c r="P423" s="41"/>
    </row>
    <row r="424" spans="1:16" s="14" customFormat="1" ht="23.25" customHeight="1" x14ac:dyDescent="0.2">
      <c r="A424" s="766"/>
      <c r="B424" s="55" t="s">
        <v>2421</v>
      </c>
      <c r="C424" s="777"/>
      <c r="D424" s="138">
        <v>5040</v>
      </c>
      <c r="E424" s="129">
        <v>6780</v>
      </c>
      <c r="F424" s="832"/>
      <c r="G424" s="809"/>
      <c r="H424" s="135" t="s">
        <v>769</v>
      </c>
      <c r="I424" s="23"/>
      <c r="J424" s="135" t="s">
        <v>769</v>
      </c>
      <c r="K424" s="23"/>
      <c r="L424" s="23"/>
      <c r="M424" s="135" t="s">
        <v>769</v>
      </c>
      <c r="N424" s="23"/>
      <c r="O424" s="23"/>
      <c r="P424" s="41"/>
    </row>
    <row r="425" spans="1:16" s="14" customFormat="1" ht="23.25" customHeight="1" x14ac:dyDescent="0.2">
      <c r="A425" s="766"/>
      <c r="B425" s="55" t="s">
        <v>2422</v>
      </c>
      <c r="C425" s="777"/>
      <c r="D425" s="138">
        <v>375</v>
      </c>
      <c r="E425" s="129">
        <v>6779</v>
      </c>
      <c r="F425" s="832"/>
      <c r="G425" s="809"/>
      <c r="H425" s="135" t="s">
        <v>769</v>
      </c>
      <c r="I425" s="23"/>
      <c r="J425" s="135" t="s">
        <v>769</v>
      </c>
      <c r="K425" s="23"/>
      <c r="L425" s="23"/>
      <c r="M425" s="135" t="s">
        <v>769</v>
      </c>
      <c r="N425" s="23"/>
      <c r="O425" s="23"/>
      <c r="P425" s="41"/>
    </row>
    <row r="426" spans="1:16" s="14" customFormat="1" ht="23.25" customHeight="1" x14ac:dyDescent="0.2">
      <c r="A426" s="766"/>
      <c r="B426" s="55" t="s">
        <v>2423</v>
      </c>
      <c r="C426" s="777"/>
      <c r="D426" s="138">
        <v>204</v>
      </c>
      <c r="E426" s="129">
        <v>6782</v>
      </c>
      <c r="F426" s="832"/>
      <c r="G426" s="809"/>
      <c r="H426" s="135" t="s">
        <v>769</v>
      </c>
      <c r="I426" s="23"/>
      <c r="J426" s="135" t="s">
        <v>769</v>
      </c>
      <c r="K426" s="23"/>
      <c r="L426" s="23"/>
      <c r="M426" s="135" t="s">
        <v>769</v>
      </c>
      <c r="N426" s="23"/>
      <c r="O426" s="23"/>
      <c r="P426" s="41"/>
    </row>
    <row r="427" spans="1:16" s="14" customFormat="1" ht="23.25" customHeight="1" x14ac:dyDescent="0.2">
      <c r="A427" s="766"/>
      <c r="B427" s="55" t="s">
        <v>2424</v>
      </c>
      <c r="C427" s="777"/>
      <c r="D427" s="138">
        <v>3125</v>
      </c>
      <c r="E427" s="129">
        <v>6781</v>
      </c>
      <c r="F427" s="832"/>
      <c r="G427" s="809"/>
      <c r="H427" s="135" t="s">
        <v>769</v>
      </c>
      <c r="I427" s="23"/>
      <c r="J427" s="135" t="s">
        <v>769</v>
      </c>
      <c r="K427" s="23"/>
      <c r="L427" s="23"/>
      <c r="M427" s="135" t="s">
        <v>769</v>
      </c>
      <c r="N427" s="23"/>
      <c r="O427" s="23"/>
      <c r="P427" s="41"/>
    </row>
    <row r="428" spans="1:16" s="14" customFormat="1" ht="23.25" customHeight="1" x14ac:dyDescent="0.2">
      <c r="A428" s="766"/>
      <c r="B428" s="55" t="s">
        <v>2410</v>
      </c>
      <c r="C428" s="777"/>
      <c r="D428" s="138">
        <v>1170.4000000000001</v>
      </c>
      <c r="E428" s="129">
        <v>6873</v>
      </c>
      <c r="F428" s="832">
        <v>40454</v>
      </c>
      <c r="G428" s="809" t="s">
        <v>2472</v>
      </c>
      <c r="H428" s="135" t="s">
        <v>769</v>
      </c>
      <c r="I428" s="23"/>
      <c r="J428" s="135" t="s">
        <v>769</v>
      </c>
      <c r="K428" s="23"/>
      <c r="L428" s="23"/>
      <c r="M428" s="135" t="s">
        <v>769</v>
      </c>
      <c r="N428" s="23"/>
      <c r="O428" s="23"/>
      <c r="P428" s="41"/>
    </row>
    <row r="429" spans="1:16" s="14" customFormat="1" ht="23.25" customHeight="1" x14ac:dyDescent="0.2">
      <c r="A429" s="766"/>
      <c r="B429" s="55" t="s">
        <v>2411</v>
      </c>
      <c r="C429" s="777"/>
      <c r="D429" s="138">
        <v>1330</v>
      </c>
      <c r="E429" s="129">
        <v>6874</v>
      </c>
      <c r="F429" s="832"/>
      <c r="G429" s="809"/>
      <c r="H429" s="135" t="s">
        <v>769</v>
      </c>
      <c r="I429" s="23"/>
      <c r="J429" s="135" t="s">
        <v>769</v>
      </c>
      <c r="K429" s="23"/>
      <c r="L429" s="23"/>
      <c r="M429" s="135" t="s">
        <v>769</v>
      </c>
      <c r="N429" s="23"/>
      <c r="O429" s="23"/>
      <c r="P429" s="41"/>
    </row>
    <row r="430" spans="1:16" s="14" customFormat="1" ht="23.25" customHeight="1" x14ac:dyDescent="0.2">
      <c r="A430" s="766"/>
      <c r="B430" s="55" t="s">
        <v>2412</v>
      </c>
      <c r="C430" s="777"/>
      <c r="D430" s="138">
        <v>1072</v>
      </c>
      <c r="E430" s="129">
        <v>6875</v>
      </c>
      <c r="F430" s="832"/>
      <c r="G430" s="809"/>
      <c r="H430" s="135" t="s">
        <v>769</v>
      </c>
      <c r="I430" s="23"/>
      <c r="J430" s="135" t="s">
        <v>769</v>
      </c>
      <c r="K430" s="23"/>
      <c r="L430" s="23"/>
      <c r="M430" s="135" t="s">
        <v>769</v>
      </c>
      <c r="N430" s="23"/>
      <c r="O430" s="23"/>
      <c r="P430" s="41"/>
    </row>
    <row r="431" spans="1:16" s="14" customFormat="1" ht="23.25" customHeight="1" x14ac:dyDescent="0.2">
      <c r="A431" s="766"/>
      <c r="B431" s="55" t="s">
        <v>2416</v>
      </c>
      <c r="C431" s="777"/>
      <c r="D431" s="138">
        <v>198</v>
      </c>
      <c r="E431" s="129">
        <v>6876</v>
      </c>
      <c r="F431" s="832"/>
      <c r="G431" s="809"/>
      <c r="H431" s="135" t="s">
        <v>769</v>
      </c>
      <c r="I431" s="23"/>
      <c r="J431" s="135" t="s">
        <v>769</v>
      </c>
      <c r="K431" s="23"/>
      <c r="L431" s="23"/>
      <c r="M431" s="135" t="s">
        <v>769</v>
      </c>
      <c r="N431" s="23"/>
      <c r="O431" s="23"/>
      <c r="P431" s="41"/>
    </row>
    <row r="432" spans="1:16" s="14" customFormat="1" ht="23.25" customHeight="1" x14ac:dyDescent="0.2">
      <c r="A432" s="766"/>
      <c r="B432" s="55" t="s">
        <v>2417</v>
      </c>
      <c r="C432" s="777"/>
      <c r="D432" s="138">
        <v>198</v>
      </c>
      <c r="E432" s="129">
        <v>6877</v>
      </c>
      <c r="F432" s="832"/>
      <c r="G432" s="809"/>
      <c r="H432" s="135" t="s">
        <v>769</v>
      </c>
      <c r="I432" s="23"/>
      <c r="J432" s="135" t="s">
        <v>769</v>
      </c>
      <c r="K432" s="23"/>
      <c r="L432" s="23"/>
      <c r="M432" s="135" t="s">
        <v>769</v>
      </c>
      <c r="N432" s="23"/>
      <c r="O432" s="23"/>
      <c r="P432" s="41"/>
    </row>
    <row r="433" spans="1:16" s="14" customFormat="1" ht="23.25" customHeight="1" x14ac:dyDescent="0.2">
      <c r="A433" s="766"/>
      <c r="B433" s="55" t="s">
        <v>2418</v>
      </c>
      <c r="C433" s="777"/>
      <c r="D433" s="138">
        <v>200</v>
      </c>
      <c r="E433" s="129">
        <v>6878</v>
      </c>
      <c r="F433" s="832"/>
      <c r="G433" s="809"/>
      <c r="H433" s="135" t="s">
        <v>769</v>
      </c>
      <c r="I433" s="23"/>
      <c r="J433" s="135" t="s">
        <v>769</v>
      </c>
      <c r="K433" s="23"/>
      <c r="L433" s="23"/>
      <c r="M433" s="135" t="s">
        <v>769</v>
      </c>
      <c r="N433" s="23"/>
      <c r="O433" s="23"/>
      <c r="P433" s="41"/>
    </row>
    <row r="434" spans="1:16" s="14" customFormat="1" ht="57" customHeight="1" x14ac:dyDescent="0.2">
      <c r="A434" s="69" t="s">
        <v>1566</v>
      </c>
      <c r="B434" s="55" t="s">
        <v>2425</v>
      </c>
      <c r="C434" s="142" t="s">
        <v>3219</v>
      </c>
      <c r="D434" s="138">
        <v>50000</v>
      </c>
      <c r="E434" s="129" t="s">
        <v>2473</v>
      </c>
      <c r="F434" s="143">
        <v>41438</v>
      </c>
      <c r="G434" s="55" t="s">
        <v>2474</v>
      </c>
      <c r="H434" s="135" t="s">
        <v>769</v>
      </c>
      <c r="I434" s="23"/>
      <c r="J434" s="135" t="s">
        <v>769</v>
      </c>
      <c r="K434" s="23"/>
      <c r="L434" s="23"/>
      <c r="M434" s="135" t="s">
        <v>769</v>
      </c>
      <c r="N434" s="23"/>
      <c r="O434" s="23"/>
      <c r="P434" s="41"/>
    </row>
    <row r="435" spans="1:16" s="14" customFormat="1" ht="57" customHeight="1" x14ac:dyDescent="0.2">
      <c r="A435" s="766" t="s">
        <v>1567</v>
      </c>
      <c r="B435" s="809" t="s">
        <v>2426</v>
      </c>
      <c r="C435" s="809" t="s">
        <v>3220</v>
      </c>
      <c r="D435" s="138">
        <v>19993</v>
      </c>
      <c r="E435" s="129" t="s">
        <v>2475</v>
      </c>
      <c r="F435" s="143">
        <v>41438</v>
      </c>
      <c r="G435" s="809" t="s">
        <v>2476</v>
      </c>
      <c r="H435" s="135" t="s">
        <v>769</v>
      </c>
      <c r="I435" s="23"/>
      <c r="J435" s="135" t="s">
        <v>769</v>
      </c>
      <c r="K435" s="23"/>
      <c r="L435" s="23"/>
      <c r="M435" s="135" t="s">
        <v>769</v>
      </c>
      <c r="N435" s="23"/>
      <c r="O435" s="23"/>
      <c r="P435" s="41"/>
    </row>
    <row r="436" spans="1:16" s="14" customFormat="1" ht="63.75" customHeight="1" x14ac:dyDescent="0.2">
      <c r="A436" s="766"/>
      <c r="B436" s="809"/>
      <c r="C436" s="809"/>
      <c r="D436" s="138">
        <v>19993</v>
      </c>
      <c r="E436" s="129" t="s">
        <v>2477</v>
      </c>
      <c r="F436" s="143">
        <v>41550</v>
      </c>
      <c r="G436" s="809"/>
      <c r="H436" s="135" t="s">
        <v>769</v>
      </c>
      <c r="I436" s="23"/>
      <c r="J436" s="135" t="s">
        <v>769</v>
      </c>
      <c r="K436" s="23"/>
      <c r="L436" s="23"/>
      <c r="M436" s="135" t="s">
        <v>769</v>
      </c>
      <c r="N436" s="23"/>
      <c r="O436" s="23"/>
      <c r="P436" s="41"/>
    </row>
    <row r="437" spans="1:16" s="14" customFormat="1" ht="57" customHeight="1" x14ac:dyDescent="0.2">
      <c r="A437" s="766" t="s">
        <v>1568</v>
      </c>
      <c r="B437" s="55" t="s">
        <v>2427</v>
      </c>
      <c r="C437" s="809" t="s">
        <v>3221</v>
      </c>
      <c r="D437" s="138">
        <v>14407.11</v>
      </c>
      <c r="E437" s="129" t="s">
        <v>2478</v>
      </c>
      <c r="F437" s="832">
        <v>41473</v>
      </c>
      <c r="G437" s="55" t="s">
        <v>2479</v>
      </c>
      <c r="H437" s="135" t="s">
        <v>769</v>
      </c>
      <c r="I437" s="23"/>
      <c r="J437" s="135" t="s">
        <v>769</v>
      </c>
      <c r="K437" s="23"/>
      <c r="L437" s="23"/>
      <c r="M437" s="135" t="s">
        <v>769</v>
      </c>
      <c r="N437" s="23"/>
      <c r="O437" s="23"/>
      <c r="P437" s="41"/>
    </row>
    <row r="438" spans="1:16" s="14" customFormat="1" ht="57" customHeight="1" x14ac:dyDescent="0.2">
      <c r="A438" s="766"/>
      <c r="B438" s="55" t="s">
        <v>2427</v>
      </c>
      <c r="C438" s="809"/>
      <c r="D438" s="138">
        <v>5609.02</v>
      </c>
      <c r="E438" s="129" t="s">
        <v>2480</v>
      </c>
      <c r="F438" s="832"/>
      <c r="G438" s="55" t="s">
        <v>2481</v>
      </c>
      <c r="H438" s="135" t="s">
        <v>769</v>
      </c>
      <c r="I438" s="23"/>
      <c r="J438" s="135" t="s">
        <v>769</v>
      </c>
      <c r="K438" s="23"/>
      <c r="L438" s="23"/>
      <c r="M438" s="135" t="s">
        <v>769</v>
      </c>
      <c r="N438" s="23"/>
      <c r="O438" s="23"/>
      <c r="P438" s="41"/>
    </row>
    <row r="439" spans="1:16" s="14" customFormat="1" ht="57" customHeight="1" x14ac:dyDescent="0.2">
      <c r="A439" s="766"/>
      <c r="B439" s="55" t="s">
        <v>2426</v>
      </c>
      <c r="C439" s="809"/>
      <c r="D439" s="138">
        <f>5680+2820</f>
        <v>8500</v>
      </c>
      <c r="E439" s="129" t="s">
        <v>2482</v>
      </c>
      <c r="F439" s="832"/>
      <c r="G439" s="55" t="s">
        <v>2483</v>
      </c>
      <c r="H439" s="135"/>
      <c r="I439" s="135" t="s">
        <v>769</v>
      </c>
      <c r="J439" s="135" t="s">
        <v>769</v>
      </c>
      <c r="K439" s="23"/>
      <c r="L439" s="23"/>
      <c r="M439" s="135"/>
      <c r="N439" s="135" t="s">
        <v>769</v>
      </c>
      <c r="O439" s="23"/>
      <c r="P439" s="822" t="s">
        <v>2515</v>
      </c>
    </row>
    <row r="440" spans="1:16" s="14" customFormat="1" ht="57" customHeight="1" x14ac:dyDescent="0.2">
      <c r="A440" s="766"/>
      <c r="B440" s="55" t="s">
        <v>2426</v>
      </c>
      <c r="C440" s="809"/>
      <c r="D440" s="138">
        <v>34193.800000000003</v>
      </c>
      <c r="E440" s="129" t="s">
        <v>2484</v>
      </c>
      <c r="F440" s="832"/>
      <c r="G440" s="55" t="s">
        <v>2485</v>
      </c>
      <c r="H440" s="135"/>
      <c r="I440" s="135" t="s">
        <v>769</v>
      </c>
      <c r="J440" s="135" t="s">
        <v>769</v>
      </c>
      <c r="K440" s="23"/>
      <c r="L440" s="23"/>
      <c r="M440" s="135"/>
      <c r="N440" s="135" t="s">
        <v>769</v>
      </c>
      <c r="O440" s="23"/>
      <c r="P440" s="823"/>
    </row>
    <row r="441" spans="1:16" s="14" customFormat="1" ht="57" customHeight="1" x14ac:dyDescent="0.2">
      <c r="A441" s="766"/>
      <c r="B441" s="55" t="s">
        <v>2428</v>
      </c>
      <c r="C441" s="809"/>
      <c r="D441" s="138">
        <f>4194.3+11428.1</f>
        <v>15622.400000000001</v>
      </c>
      <c r="E441" s="129" t="s">
        <v>2486</v>
      </c>
      <c r="F441" s="832"/>
      <c r="G441" s="55" t="s">
        <v>2487</v>
      </c>
      <c r="H441" s="135" t="s">
        <v>769</v>
      </c>
      <c r="I441" s="23"/>
      <c r="J441" s="135" t="s">
        <v>769</v>
      </c>
      <c r="K441" s="23"/>
      <c r="L441" s="23"/>
      <c r="M441" s="135" t="s">
        <v>769</v>
      </c>
      <c r="N441" s="23"/>
      <c r="O441" s="23"/>
      <c r="P441" s="41"/>
    </row>
    <row r="442" spans="1:16" s="14" customFormat="1" ht="57" customHeight="1" x14ac:dyDescent="0.2">
      <c r="A442" s="766"/>
      <c r="B442" s="55" t="s">
        <v>2428</v>
      </c>
      <c r="C442" s="809"/>
      <c r="D442" s="138">
        <v>3875.5</v>
      </c>
      <c r="E442" s="129" t="s">
        <v>2488</v>
      </c>
      <c r="F442" s="832"/>
      <c r="G442" s="55" t="s">
        <v>2489</v>
      </c>
      <c r="H442" s="135" t="s">
        <v>769</v>
      </c>
      <c r="I442" s="23"/>
      <c r="J442" s="135" t="s">
        <v>769</v>
      </c>
      <c r="K442" s="23"/>
      <c r="L442" s="23"/>
      <c r="M442" s="135" t="s">
        <v>769</v>
      </c>
      <c r="N442" s="23"/>
      <c r="O442" s="23"/>
      <c r="P442" s="41"/>
    </row>
    <row r="443" spans="1:16" s="14" customFormat="1" ht="57" customHeight="1" x14ac:dyDescent="0.2">
      <c r="A443" s="766" t="s">
        <v>1569</v>
      </c>
      <c r="B443" s="55" t="s">
        <v>4041</v>
      </c>
      <c r="C443" s="809" t="s">
        <v>2506</v>
      </c>
      <c r="D443" s="138">
        <v>6375</v>
      </c>
      <c r="E443" s="129" t="s">
        <v>2490</v>
      </c>
      <c r="F443" s="832">
        <v>41529</v>
      </c>
      <c r="G443" s="55" t="s">
        <v>2491</v>
      </c>
      <c r="H443" s="135" t="s">
        <v>769</v>
      </c>
      <c r="I443" s="23"/>
      <c r="J443" s="135" t="s">
        <v>769</v>
      </c>
      <c r="K443" s="23"/>
      <c r="L443" s="23"/>
      <c r="M443" s="135" t="s">
        <v>769</v>
      </c>
      <c r="N443" s="23"/>
      <c r="O443" s="23"/>
      <c r="P443" s="41"/>
    </row>
    <row r="444" spans="1:16" s="14" customFormat="1" ht="57" customHeight="1" x14ac:dyDescent="0.2">
      <c r="A444" s="766"/>
      <c r="B444" s="55" t="s">
        <v>2429</v>
      </c>
      <c r="C444" s="809"/>
      <c r="D444" s="138">
        <v>72905.490000000005</v>
      </c>
      <c r="E444" s="129" t="s">
        <v>2492</v>
      </c>
      <c r="F444" s="832"/>
      <c r="G444" s="55" t="s">
        <v>2493</v>
      </c>
      <c r="H444" s="135" t="s">
        <v>769</v>
      </c>
      <c r="I444" s="23"/>
      <c r="J444" s="135" t="s">
        <v>769</v>
      </c>
      <c r="K444" s="23"/>
      <c r="L444" s="23"/>
      <c r="M444" s="135" t="s">
        <v>769</v>
      </c>
      <c r="N444" s="23"/>
      <c r="O444" s="23"/>
      <c r="P444" s="41"/>
    </row>
    <row r="445" spans="1:16" s="14" customFormat="1" ht="57" customHeight="1" x14ac:dyDescent="0.2">
      <c r="A445" s="766" t="s">
        <v>1570</v>
      </c>
      <c r="B445" s="55" t="s">
        <v>2428</v>
      </c>
      <c r="C445" s="809" t="s">
        <v>3222</v>
      </c>
      <c r="D445" s="138">
        <v>30175</v>
      </c>
      <c r="E445" s="129" t="s">
        <v>2494</v>
      </c>
      <c r="F445" s="832">
        <v>41585</v>
      </c>
      <c r="G445" s="55" t="s">
        <v>2495</v>
      </c>
      <c r="H445" s="135" t="s">
        <v>769</v>
      </c>
      <c r="I445" s="23"/>
      <c r="J445" s="135" t="s">
        <v>769</v>
      </c>
      <c r="K445" s="23"/>
      <c r="L445" s="23"/>
      <c r="M445" s="135" t="s">
        <v>769</v>
      </c>
      <c r="N445" s="23"/>
      <c r="O445" s="23"/>
      <c r="P445" s="41"/>
    </row>
    <row r="446" spans="1:16" s="14" customFormat="1" ht="57" customHeight="1" thickBot="1" x14ac:dyDescent="0.25">
      <c r="A446" s="767"/>
      <c r="B446" s="32" t="s">
        <v>2426</v>
      </c>
      <c r="C446" s="810"/>
      <c r="D446" s="139">
        <v>19715</v>
      </c>
      <c r="E446" s="130" t="s">
        <v>2496</v>
      </c>
      <c r="F446" s="833"/>
      <c r="G446" s="32" t="s">
        <v>2497</v>
      </c>
      <c r="H446" s="137" t="s">
        <v>769</v>
      </c>
      <c r="I446" s="43"/>
      <c r="J446" s="137" t="s">
        <v>769</v>
      </c>
      <c r="K446" s="43"/>
      <c r="L446" s="43"/>
      <c r="M446" s="137" t="s">
        <v>769</v>
      </c>
      <c r="N446" s="43"/>
      <c r="O446" s="43"/>
      <c r="P446" s="44"/>
    </row>
    <row r="447" spans="1:16" s="53" customFormat="1" ht="16.5" thickTop="1" x14ac:dyDescent="0.2">
      <c r="A447" s="12"/>
      <c r="D447" s="67"/>
      <c r="E447" s="144"/>
      <c r="F447" s="12"/>
    </row>
    <row r="448" spans="1:16" s="56" customFormat="1" x14ac:dyDescent="0.2">
      <c r="A448" s="1"/>
      <c r="D448" s="6"/>
      <c r="E448" s="10"/>
      <c r="F448" s="1"/>
    </row>
    <row r="449" spans="1:6" s="56" customFormat="1" x14ac:dyDescent="0.2">
      <c r="A449" s="1"/>
      <c r="D449" s="6"/>
      <c r="E449" s="10"/>
      <c r="F449" s="1"/>
    </row>
    <row r="450" spans="1:6" s="56" customFormat="1" x14ac:dyDescent="0.2">
      <c r="A450" s="1"/>
      <c r="D450" s="6"/>
      <c r="E450" s="10"/>
      <c r="F450" s="1"/>
    </row>
    <row r="451" spans="1:6" s="56" customFormat="1" x14ac:dyDescent="0.2">
      <c r="A451" s="1"/>
      <c r="D451" s="6"/>
      <c r="E451" s="10"/>
      <c r="F451" s="1"/>
    </row>
    <row r="452" spans="1:6" s="56" customFormat="1" x14ac:dyDescent="0.2">
      <c r="A452" s="1"/>
      <c r="D452" s="6"/>
      <c r="E452" s="10"/>
      <c r="F452" s="1"/>
    </row>
    <row r="453" spans="1:6" s="56" customFormat="1" x14ac:dyDescent="0.2">
      <c r="A453" s="1"/>
      <c r="D453" s="6"/>
      <c r="E453" s="10"/>
      <c r="F453" s="1"/>
    </row>
    <row r="454" spans="1:6" s="56" customFormat="1" x14ac:dyDescent="0.2">
      <c r="A454" s="1"/>
      <c r="D454" s="6"/>
      <c r="E454" s="10"/>
      <c r="F454" s="1"/>
    </row>
    <row r="455" spans="1:6" s="56" customFormat="1" x14ac:dyDescent="0.2">
      <c r="A455" s="1"/>
      <c r="D455" s="6"/>
      <c r="E455" s="10"/>
      <c r="F455" s="1"/>
    </row>
    <row r="456" spans="1:6" s="56" customFormat="1" x14ac:dyDescent="0.2">
      <c r="A456" s="1"/>
      <c r="D456" s="6"/>
      <c r="E456" s="10"/>
      <c r="F456" s="1"/>
    </row>
    <row r="457" spans="1:6" s="56" customFormat="1" x14ac:dyDescent="0.2">
      <c r="A457" s="1"/>
      <c r="D457" s="6"/>
      <c r="E457" s="10"/>
      <c r="F457" s="1"/>
    </row>
    <row r="458" spans="1:6" s="56" customFormat="1" x14ac:dyDescent="0.2">
      <c r="A458" s="1"/>
      <c r="D458" s="6"/>
      <c r="E458" s="10"/>
      <c r="F458" s="1"/>
    </row>
    <row r="459" spans="1:6" s="56" customFormat="1" x14ac:dyDescent="0.2">
      <c r="A459" s="1"/>
      <c r="D459" s="6"/>
      <c r="E459" s="10"/>
      <c r="F459" s="1"/>
    </row>
    <row r="460" spans="1:6" s="56" customFormat="1" x14ac:dyDescent="0.2">
      <c r="A460" s="1"/>
      <c r="D460" s="6"/>
      <c r="E460" s="10"/>
      <c r="F460" s="1"/>
    </row>
    <row r="461" spans="1:6" s="56" customFormat="1" x14ac:dyDescent="0.2">
      <c r="A461" s="1"/>
      <c r="D461" s="6"/>
      <c r="E461" s="10"/>
      <c r="F461" s="1"/>
    </row>
    <row r="462" spans="1:6" s="56" customFormat="1" x14ac:dyDescent="0.2">
      <c r="A462" s="1"/>
      <c r="D462" s="6"/>
      <c r="E462" s="10"/>
      <c r="F462" s="1"/>
    </row>
    <row r="463" spans="1:6" s="56" customFormat="1" x14ac:dyDescent="0.2">
      <c r="A463" s="1"/>
      <c r="D463" s="6"/>
      <c r="E463" s="10"/>
      <c r="F463" s="1"/>
    </row>
    <row r="464" spans="1:6" s="56" customFormat="1" x14ac:dyDescent="0.2">
      <c r="A464" s="1"/>
      <c r="D464" s="6"/>
      <c r="E464" s="10"/>
      <c r="F464" s="1"/>
    </row>
    <row r="465" spans="1:6" s="56" customFormat="1" x14ac:dyDescent="0.2">
      <c r="A465" s="1"/>
      <c r="D465" s="6"/>
      <c r="E465" s="10"/>
      <c r="F465" s="1"/>
    </row>
    <row r="466" spans="1:6" s="56" customFormat="1" x14ac:dyDescent="0.2">
      <c r="A466" s="1"/>
      <c r="D466" s="6"/>
      <c r="E466" s="10"/>
      <c r="F466" s="1"/>
    </row>
    <row r="467" spans="1:6" s="56" customFormat="1" x14ac:dyDescent="0.2">
      <c r="A467" s="1"/>
      <c r="D467" s="6"/>
      <c r="E467" s="10"/>
      <c r="F467" s="1"/>
    </row>
    <row r="468" spans="1:6" s="56" customFormat="1" x14ac:dyDescent="0.2">
      <c r="A468" s="1"/>
      <c r="D468" s="6"/>
      <c r="E468" s="10"/>
      <c r="F468" s="1"/>
    </row>
    <row r="469" spans="1:6" s="56" customFormat="1" x14ac:dyDescent="0.2">
      <c r="A469" s="1"/>
      <c r="D469" s="6"/>
      <c r="E469" s="10"/>
      <c r="F469" s="1"/>
    </row>
    <row r="470" spans="1:6" s="56" customFormat="1" x14ac:dyDescent="0.2">
      <c r="A470" s="1"/>
      <c r="D470" s="6"/>
      <c r="E470" s="10"/>
      <c r="F470" s="1"/>
    </row>
    <row r="471" spans="1:6" s="56" customFormat="1" x14ac:dyDescent="0.2">
      <c r="A471" s="1"/>
      <c r="D471" s="6"/>
      <c r="E471" s="10"/>
      <c r="F471" s="1"/>
    </row>
    <row r="472" spans="1:6" s="56" customFormat="1" x14ac:dyDescent="0.2">
      <c r="A472" s="1"/>
      <c r="D472" s="6"/>
      <c r="E472" s="10"/>
      <c r="F472" s="1"/>
    </row>
    <row r="473" spans="1:6" s="56" customFormat="1" x14ac:dyDescent="0.2">
      <c r="A473" s="1"/>
      <c r="D473" s="6"/>
      <c r="E473" s="10"/>
      <c r="F473" s="1"/>
    </row>
    <row r="474" spans="1:6" s="56" customFormat="1" x14ac:dyDescent="0.2">
      <c r="A474" s="1"/>
      <c r="D474" s="6"/>
      <c r="E474" s="10"/>
      <c r="F474" s="1"/>
    </row>
    <row r="475" spans="1:6" s="56" customFormat="1" x14ac:dyDescent="0.2">
      <c r="A475" s="1"/>
      <c r="D475" s="6"/>
      <c r="E475" s="10"/>
      <c r="F475" s="1"/>
    </row>
    <row r="476" spans="1:6" s="56" customFormat="1" x14ac:dyDescent="0.2">
      <c r="A476" s="1"/>
      <c r="D476" s="6"/>
      <c r="E476" s="10"/>
      <c r="F476" s="1"/>
    </row>
    <row r="477" spans="1:6" s="56" customFormat="1" x14ac:dyDescent="0.2">
      <c r="A477" s="1"/>
      <c r="D477" s="6"/>
      <c r="E477" s="10"/>
      <c r="F477" s="1"/>
    </row>
    <row r="478" spans="1:6" s="56"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13" activePane="bottomLeft" state="frozen"/>
      <selection activeCell="A7" sqref="A7"/>
      <selection pane="bottomLeft" activeCell="C15" sqref="C15"/>
    </sheetView>
  </sheetViews>
  <sheetFormatPr baseColWidth="10" defaultColWidth="11.7109375" defaultRowHeight="17.25" customHeight="1" x14ac:dyDescent="0.2"/>
  <cols>
    <col min="1" max="1" width="10.85546875" style="194" customWidth="1"/>
    <col min="2" max="2" width="29.5703125" style="199" customWidth="1"/>
    <col min="3" max="3" width="32.5703125" style="4" customWidth="1"/>
    <col min="4" max="4" width="12.5703125" style="200" customWidth="1"/>
    <col min="5" max="5" width="13.42578125" style="201" customWidth="1"/>
    <col min="6" max="6" width="10.140625" style="202" customWidth="1"/>
    <col min="7" max="7" width="31.7109375" style="202" customWidth="1"/>
    <col min="8" max="8" width="15.7109375" style="202" customWidth="1"/>
    <col min="9" max="9" width="8.28515625" style="195" bestFit="1" customWidth="1"/>
    <col min="10" max="10" width="9.5703125" style="195" bestFit="1" customWidth="1"/>
    <col min="11" max="11" width="8.28515625" style="195" bestFit="1" customWidth="1"/>
    <col min="12" max="12" width="9.5703125" style="195" bestFit="1" customWidth="1"/>
    <col min="13" max="13" width="7.85546875" style="196" bestFit="1" customWidth="1"/>
    <col min="14" max="14" width="9.7109375" style="196" bestFit="1" customWidth="1"/>
    <col min="15" max="16" width="8" style="196" bestFit="1" customWidth="1"/>
    <col min="17" max="17" width="31.7109375" style="202" customWidth="1"/>
    <col min="18" max="236" width="11.7109375" style="195"/>
    <col min="237" max="237" width="6.7109375" style="195" bestFit="1" customWidth="1"/>
    <col min="238" max="238" width="30.7109375" style="195" customWidth="1"/>
    <col min="239" max="239" width="29.5703125" style="195" customWidth="1"/>
    <col min="240" max="240" width="32.5703125" style="195" customWidth="1"/>
    <col min="241" max="241" width="12.5703125" style="195" customWidth="1"/>
    <col min="242" max="242" width="13.42578125" style="195" customWidth="1"/>
    <col min="243" max="243" width="10.140625" style="195" customWidth="1"/>
    <col min="244" max="244" width="31.7109375" style="195" customWidth="1"/>
    <col min="245" max="245" width="15.7109375" style="195" customWidth="1"/>
    <col min="246" max="246" width="18.28515625" style="195" customWidth="1"/>
    <col min="247" max="247" width="18" style="195" customWidth="1"/>
    <col min="248" max="248" width="12" style="195" customWidth="1"/>
    <col min="249" max="249" width="13.85546875" style="195" customWidth="1"/>
    <col min="250" max="250" width="11" style="195" customWidth="1"/>
    <col min="251" max="251" width="11.28515625" style="195" customWidth="1"/>
    <col min="252" max="252" width="6" style="195" customWidth="1"/>
    <col min="253" max="253" width="8" style="195" customWidth="1"/>
    <col min="254" max="254" width="9.5703125" style="195" customWidth="1"/>
    <col min="255" max="255" width="3.85546875" style="195" customWidth="1"/>
    <col min="256" max="256" width="6.85546875" style="195" customWidth="1"/>
    <col min="257" max="257" width="5.7109375" style="195" customWidth="1"/>
    <col min="258" max="258" width="4.85546875" style="195" customWidth="1"/>
    <col min="259" max="259" width="7.42578125" style="195" customWidth="1"/>
    <col min="260" max="260" width="5.5703125" style="195" customWidth="1"/>
    <col min="261" max="261" width="9.7109375" style="195" customWidth="1"/>
    <col min="262" max="262" width="11.85546875" style="195" customWidth="1"/>
    <col min="263" max="263" width="7" style="195" customWidth="1"/>
    <col min="264" max="264" width="18" style="195" customWidth="1"/>
    <col min="265" max="272" width="11.7109375" style="195" customWidth="1"/>
    <col min="273" max="492" width="11.7109375" style="195"/>
    <col min="493" max="493" width="6.7109375" style="195" bestFit="1" customWidth="1"/>
    <col min="494" max="494" width="30.7109375" style="195" customWidth="1"/>
    <col min="495" max="495" width="29.5703125" style="195" customWidth="1"/>
    <col min="496" max="496" width="32.5703125" style="195" customWidth="1"/>
    <col min="497" max="497" width="12.5703125" style="195" customWidth="1"/>
    <col min="498" max="498" width="13.42578125" style="195" customWidth="1"/>
    <col min="499" max="499" width="10.140625" style="195" customWidth="1"/>
    <col min="500" max="500" width="31.7109375" style="195" customWidth="1"/>
    <col min="501" max="501" width="15.7109375" style="195" customWidth="1"/>
    <col min="502" max="502" width="18.28515625" style="195" customWidth="1"/>
    <col min="503" max="503" width="18" style="195" customWidth="1"/>
    <col min="504" max="504" width="12" style="195" customWidth="1"/>
    <col min="505" max="505" width="13.85546875" style="195" customWidth="1"/>
    <col min="506" max="506" width="11" style="195" customWidth="1"/>
    <col min="507" max="507" width="11.28515625" style="195" customWidth="1"/>
    <col min="508" max="508" width="6" style="195" customWidth="1"/>
    <col min="509" max="509" width="8" style="195" customWidth="1"/>
    <col min="510" max="510" width="9.5703125" style="195" customWidth="1"/>
    <col min="511" max="511" width="3.85546875" style="195" customWidth="1"/>
    <col min="512" max="512" width="6.85546875" style="195" customWidth="1"/>
    <col min="513" max="513" width="5.7109375" style="195" customWidth="1"/>
    <col min="514" max="514" width="4.85546875" style="195" customWidth="1"/>
    <col min="515" max="515" width="7.42578125" style="195" customWidth="1"/>
    <col min="516" max="516" width="5.5703125" style="195" customWidth="1"/>
    <col min="517" max="517" width="9.7109375" style="195" customWidth="1"/>
    <col min="518" max="518" width="11.85546875" style="195" customWidth="1"/>
    <col min="519" max="519" width="7" style="195" customWidth="1"/>
    <col min="520" max="520" width="18" style="195" customWidth="1"/>
    <col min="521" max="528" width="11.7109375" style="195" customWidth="1"/>
    <col min="529" max="748" width="11.7109375" style="195"/>
    <col min="749" max="749" width="6.7109375" style="195" bestFit="1" customWidth="1"/>
    <col min="750" max="750" width="30.7109375" style="195" customWidth="1"/>
    <col min="751" max="751" width="29.5703125" style="195" customWidth="1"/>
    <col min="752" max="752" width="32.5703125" style="195" customWidth="1"/>
    <col min="753" max="753" width="12.5703125" style="195" customWidth="1"/>
    <col min="754" max="754" width="13.42578125" style="195" customWidth="1"/>
    <col min="755" max="755" width="10.140625" style="195" customWidth="1"/>
    <col min="756" max="756" width="31.7109375" style="195" customWidth="1"/>
    <col min="757" max="757" width="15.7109375" style="195" customWidth="1"/>
    <col min="758" max="758" width="18.28515625" style="195" customWidth="1"/>
    <col min="759" max="759" width="18" style="195" customWidth="1"/>
    <col min="760" max="760" width="12" style="195" customWidth="1"/>
    <col min="761" max="761" width="13.85546875" style="195" customWidth="1"/>
    <col min="762" max="762" width="11" style="195" customWidth="1"/>
    <col min="763" max="763" width="11.28515625" style="195" customWidth="1"/>
    <col min="764" max="764" width="6" style="195" customWidth="1"/>
    <col min="765" max="765" width="8" style="195" customWidth="1"/>
    <col min="766" max="766" width="9.5703125" style="195" customWidth="1"/>
    <col min="767" max="767" width="3.85546875" style="195" customWidth="1"/>
    <col min="768" max="768" width="6.85546875" style="195" customWidth="1"/>
    <col min="769" max="769" width="5.7109375" style="195" customWidth="1"/>
    <col min="770" max="770" width="4.85546875" style="195" customWidth="1"/>
    <col min="771" max="771" width="7.42578125" style="195" customWidth="1"/>
    <col min="772" max="772" width="5.5703125" style="195" customWidth="1"/>
    <col min="773" max="773" width="9.7109375" style="195" customWidth="1"/>
    <col min="774" max="774" width="11.85546875" style="195" customWidth="1"/>
    <col min="775" max="775" width="7" style="195" customWidth="1"/>
    <col min="776" max="776" width="18" style="195" customWidth="1"/>
    <col min="777" max="784" width="11.7109375" style="195" customWidth="1"/>
    <col min="785" max="1004" width="11.7109375" style="195"/>
    <col min="1005" max="1005" width="6.7109375" style="195" bestFit="1" customWidth="1"/>
    <col min="1006" max="1006" width="30.7109375" style="195" customWidth="1"/>
    <col min="1007" max="1007" width="29.5703125" style="195" customWidth="1"/>
    <col min="1008" max="1008" width="32.5703125" style="195" customWidth="1"/>
    <col min="1009" max="1009" width="12.5703125" style="195" customWidth="1"/>
    <col min="1010" max="1010" width="13.42578125" style="195" customWidth="1"/>
    <col min="1011" max="1011" width="10.140625" style="195" customWidth="1"/>
    <col min="1012" max="1012" width="31.7109375" style="195" customWidth="1"/>
    <col min="1013" max="1013" width="15.7109375" style="195" customWidth="1"/>
    <col min="1014" max="1014" width="18.28515625" style="195" customWidth="1"/>
    <col min="1015" max="1015" width="18" style="195" customWidth="1"/>
    <col min="1016" max="1016" width="12" style="195" customWidth="1"/>
    <col min="1017" max="1017" width="13.85546875" style="195" customWidth="1"/>
    <col min="1018" max="1018" width="11" style="195" customWidth="1"/>
    <col min="1019" max="1019" width="11.28515625" style="195" customWidth="1"/>
    <col min="1020" max="1020" width="6" style="195" customWidth="1"/>
    <col min="1021" max="1021" width="8" style="195" customWidth="1"/>
    <col min="1022" max="1022" width="9.5703125" style="195" customWidth="1"/>
    <col min="1023" max="1023" width="3.85546875" style="195" customWidth="1"/>
    <col min="1024" max="1024" width="6.85546875" style="195" customWidth="1"/>
    <col min="1025" max="1025" width="5.7109375" style="195" customWidth="1"/>
    <col min="1026" max="1026" width="4.85546875" style="195" customWidth="1"/>
    <col min="1027" max="1027" width="7.42578125" style="195" customWidth="1"/>
    <col min="1028" max="1028" width="5.5703125" style="195" customWidth="1"/>
    <col min="1029" max="1029" width="9.7109375" style="195" customWidth="1"/>
    <col min="1030" max="1030" width="11.85546875" style="195" customWidth="1"/>
    <col min="1031" max="1031" width="7" style="195" customWidth="1"/>
    <col min="1032" max="1032" width="18" style="195" customWidth="1"/>
    <col min="1033" max="1040" width="11.7109375" style="195" customWidth="1"/>
    <col min="1041" max="1260" width="11.7109375" style="195"/>
    <col min="1261" max="1261" width="6.7109375" style="195" bestFit="1" customWidth="1"/>
    <col min="1262" max="1262" width="30.7109375" style="195" customWidth="1"/>
    <col min="1263" max="1263" width="29.5703125" style="195" customWidth="1"/>
    <col min="1264" max="1264" width="32.5703125" style="195" customWidth="1"/>
    <col min="1265" max="1265" width="12.5703125" style="195" customWidth="1"/>
    <col min="1266" max="1266" width="13.42578125" style="195" customWidth="1"/>
    <col min="1267" max="1267" width="10.140625" style="195" customWidth="1"/>
    <col min="1268" max="1268" width="31.7109375" style="195" customWidth="1"/>
    <col min="1269" max="1269" width="15.7109375" style="195" customWidth="1"/>
    <col min="1270" max="1270" width="18.28515625" style="195" customWidth="1"/>
    <col min="1271" max="1271" width="18" style="195" customWidth="1"/>
    <col min="1272" max="1272" width="12" style="195" customWidth="1"/>
    <col min="1273" max="1273" width="13.85546875" style="195" customWidth="1"/>
    <col min="1274" max="1274" width="11" style="195" customWidth="1"/>
    <col min="1275" max="1275" width="11.28515625" style="195" customWidth="1"/>
    <col min="1276" max="1276" width="6" style="195" customWidth="1"/>
    <col min="1277" max="1277" width="8" style="195" customWidth="1"/>
    <col min="1278" max="1278" width="9.5703125" style="195" customWidth="1"/>
    <col min="1279" max="1279" width="3.85546875" style="195" customWidth="1"/>
    <col min="1280" max="1280" width="6.85546875" style="195" customWidth="1"/>
    <col min="1281" max="1281" width="5.7109375" style="195" customWidth="1"/>
    <col min="1282" max="1282" width="4.85546875" style="195" customWidth="1"/>
    <col min="1283" max="1283" width="7.42578125" style="195" customWidth="1"/>
    <col min="1284" max="1284" width="5.5703125" style="195" customWidth="1"/>
    <col min="1285" max="1285" width="9.7109375" style="195" customWidth="1"/>
    <col min="1286" max="1286" width="11.85546875" style="195" customWidth="1"/>
    <col min="1287" max="1287" width="7" style="195" customWidth="1"/>
    <col min="1288" max="1288" width="18" style="195" customWidth="1"/>
    <col min="1289" max="1296" width="11.7109375" style="195" customWidth="1"/>
    <col min="1297" max="1516" width="11.7109375" style="195"/>
    <col min="1517" max="1517" width="6.7109375" style="195" bestFit="1" customWidth="1"/>
    <col min="1518" max="1518" width="30.7109375" style="195" customWidth="1"/>
    <col min="1519" max="1519" width="29.5703125" style="195" customWidth="1"/>
    <col min="1520" max="1520" width="32.5703125" style="195" customWidth="1"/>
    <col min="1521" max="1521" width="12.5703125" style="195" customWidth="1"/>
    <col min="1522" max="1522" width="13.42578125" style="195" customWidth="1"/>
    <col min="1523" max="1523" width="10.140625" style="195" customWidth="1"/>
    <col min="1524" max="1524" width="31.7109375" style="195" customWidth="1"/>
    <col min="1525" max="1525" width="15.7109375" style="195" customWidth="1"/>
    <col min="1526" max="1526" width="18.28515625" style="195" customWidth="1"/>
    <col min="1527" max="1527" width="18" style="195" customWidth="1"/>
    <col min="1528" max="1528" width="12" style="195" customWidth="1"/>
    <col min="1529" max="1529" width="13.85546875" style="195" customWidth="1"/>
    <col min="1530" max="1530" width="11" style="195" customWidth="1"/>
    <col min="1531" max="1531" width="11.28515625" style="195" customWidth="1"/>
    <col min="1532" max="1532" width="6" style="195" customWidth="1"/>
    <col min="1533" max="1533" width="8" style="195" customWidth="1"/>
    <col min="1534" max="1534" width="9.5703125" style="195" customWidth="1"/>
    <col min="1535" max="1535" width="3.85546875" style="195" customWidth="1"/>
    <col min="1536" max="1536" width="6.85546875" style="195" customWidth="1"/>
    <col min="1537" max="1537" width="5.7109375" style="195" customWidth="1"/>
    <col min="1538" max="1538" width="4.85546875" style="195" customWidth="1"/>
    <col min="1539" max="1539" width="7.42578125" style="195" customWidth="1"/>
    <col min="1540" max="1540" width="5.5703125" style="195" customWidth="1"/>
    <col min="1541" max="1541" width="9.7109375" style="195" customWidth="1"/>
    <col min="1542" max="1542" width="11.85546875" style="195" customWidth="1"/>
    <col min="1543" max="1543" width="7" style="195" customWidth="1"/>
    <col min="1544" max="1544" width="18" style="195" customWidth="1"/>
    <col min="1545" max="1552" width="11.7109375" style="195" customWidth="1"/>
    <col min="1553" max="1772" width="11.7109375" style="195"/>
    <col min="1773" max="1773" width="6.7109375" style="195" bestFit="1" customWidth="1"/>
    <col min="1774" max="1774" width="30.7109375" style="195" customWidth="1"/>
    <col min="1775" max="1775" width="29.5703125" style="195" customWidth="1"/>
    <col min="1776" max="1776" width="32.5703125" style="195" customWidth="1"/>
    <col min="1777" max="1777" width="12.5703125" style="195" customWidth="1"/>
    <col min="1778" max="1778" width="13.42578125" style="195" customWidth="1"/>
    <col min="1779" max="1779" width="10.140625" style="195" customWidth="1"/>
    <col min="1780" max="1780" width="31.7109375" style="195" customWidth="1"/>
    <col min="1781" max="1781" width="15.7109375" style="195" customWidth="1"/>
    <col min="1782" max="1782" width="18.28515625" style="195" customWidth="1"/>
    <col min="1783" max="1783" width="18" style="195" customWidth="1"/>
    <col min="1784" max="1784" width="12" style="195" customWidth="1"/>
    <col min="1785" max="1785" width="13.85546875" style="195" customWidth="1"/>
    <col min="1786" max="1786" width="11" style="195" customWidth="1"/>
    <col min="1787" max="1787" width="11.28515625" style="195" customWidth="1"/>
    <col min="1788" max="1788" width="6" style="195" customWidth="1"/>
    <col min="1789" max="1789" width="8" style="195" customWidth="1"/>
    <col min="1790" max="1790" width="9.5703125" style="195" customWidth="1"/>
    <col min="1791" max="1791" width="3.85546875" style="195" customWidth="1"/>
    <col min="1792" max="1792" width="6.85546875" style="195" customWidth="1"/>
    <col min="1793" max="1793" width="5.7109375" style="195" customWidth="1"/>
    <col min="1794" max="1794" width="4.85546875" style="195" customWidth="1"/>
    <col min="1795" max="1795" width="7.42578125" style="195" customWidth="1"/>
    <col min="1796" max="1796" width="5.5703125" style="195" customWidth="1"/>
    <col min="1797" max="1797" width="9.7109375" style="195" customWidth="1"/>
    <col min="1798" max="1798" width="11.85546875" style="195" customWidth="1"/>
    <col min="1799" max="1799" width="7" style="195" customWidth="1"/>
    <col min="1800" max="1800" width="18" style="195" customWidth="1"/>
    <col min="1801" max="1808" width="11.7109375" style="195" customWidth="1"/>
    <col min="1809" max="2028" width="11.7109375" style="195"/>
    <col min="2029" max="2029" width="6.7109375" style="195" bestFit="1" customWidth="1"/>
    <col min="2030" max="2030" width="30.7109375" style="195" customWidth="1"/>
    <col min="2031" max="2031" width="29.5703125" style="195" customWidth="1"/>
    <col min="2032" max="2032" width="32.5703125" style="195" customWidth="1"/>
    <col min="2033" max="2033" width="12.5703125" style="195" customWidth="1"/>
    <col min="2034" max="2034" width="13.42578125" style="195" customWidth="1"/>
    <col min="2035" max="2035" width="10.140625" style="195" customWidth="1"/>
    <col min="2036" max="2036" width="31.7109375" style="195" customWidth="1"/>
    <col min="2037" max="2037" width="15.7109375" style="195" customWidth="1"/>
    <col min="2038" max="2038" width="18.28515625" style="195" customWidth="1"/>
    <col min="2039" max="2039" width="18" style="195" customWidth="1"/>
    <col min="2040" max="2040" width="12" style="195" customWidth="1"/>
    <col min="2041" max="2041" width="13.85546875" style="195" customWidth="1"/>
    <col min="2042" max="2042" width="11" style="195" customWidth="1"/>
    <col min="2043" max="2043" width="11.28515625" style="195" customWidth="1"/>
    <col min="2044" max="2044" width="6" style="195" customWidth="1"/>
    <col min="2045" max="2045" width="8" style="195" customWidth="1"/>
    <col min="2046" max="2046" width="9.5703125" style="195" customWidth="1"/>
    <col min="2047" max="2047" width="3.85546875" style="195" customWidth="1"/>
    <col min="2048" max="2048" width="6.85546875" style="195" customWidth="1"/>
    <col min="2049" max="2049" width="5.7109375" style="195" customWidth="1"/>
    <col min="2050" max="2050" width="4.85546875" style="195" customWidth="1"/>
    <col min="2051" max="2051" width="7.42578125" style="195" customWidth="1"/>
    <col min="2052" max="2052" width="5.5703125" style="195" customWidth="1"/>
    <col min="2053" max="2053" width="9.7109375" style="195" customWidth="1"/>
    <col min="2054" max="2054" width="11.85546875" style="195" customWidth="1"/>
    <col min="2055" max="2055" width="7" style="195" customWidth="1"/>
    <col min="2056" max="2056" width="18" style="195" customWidth="1"/>
    <col min="2057" max="2064" width="11.7109375" style="195" customWidth="1"/>
    <col min="2065" max="2284" width="11.7109375" style="195"/>
    <col min="2285" max="2285" width="6.7109375" style="195" bestFit="1" customWidth="1"/>
    <col min="2286" max="2286" width="30.7109375" style="195" customWidth="1"/>
    <col min="2287" max="2287" width="29.5703125" style="195" customWidth="1"/>
    <col min="2288" max="2288" width="32.5703125" style="195" customWidth="1"/>
    <col min="2289" max="2289" width="12.5703125" style="195" customWidth="1"/>
    <col min="2290" max="2290" width="13.42578125" style="195" customWidth="1"/>
    <col min="2291" max="2291" width="10.140625" style="195" customWidth="1"/>
    <col min="2292" max="2292" width="31.7109375" style="195" customWidth="1"/>
    <col min="2293" max="2293" width="15.7109375" style="195" customWidth="1"/>
    <col min="2294" max="2294" width="18.28515625" style="195" customWidth="1"/>
    <col min="2295" max="2295" width="18" style="195" customWidth="1"/>
    <col min="2296" max="2296" width="12" style="195" customWidth="1"/>
    <col min="2297" max="2297" width="13.85546875" style="195" customWidth="1"/>
    <col min="2298" max="2298" width="11" style="195" customWidth="1"/>
    <col min="2299" max="2299" width="11.28515625" style="195" customWidth="1"/>
    <col min="2300" max="2300" width="6" style="195" customWidth="1"/>
    <col min="2301" max="2301" width="8" style="195" customWidth="1"/>
    <col min="2302" max="2302" width="9.5703125" style="195" customWidth="1"/>
    <col min="2303" max="2303" width="3.85546875" style="195" customWidth="1"/>
    <col min="2304" max="2304" width="6.85546875" style="195" customWidth="1"/>
    <col min="2305" max="2305" width="5.7109375" style="195" customWidth="1"/>
    <col min="2306" max="2306" width="4.85546875" style="195" customWidth="1"/>
    <col min="2307" max="2307" width="7.42578125" style="195" customWidth="1"/>
    <col min="2308" max="2308" width="5.5703125" style="195" customWidth="1"/>
    <col min="2309" max="2309" width="9.7109375" style="195" customWidth="1"/>
    <col min="2310" max="2310" width="11.85546875" style="195" customWidth="1"/>
    <col min="2311" max="2311" width="7" style="195" customWidth="1"/>
    <col min="2312" max="2312" width="18" style="195" customWidth="1"/>
    <col min="2313" max="2320" width="11.7109375" style="195" customWidth="1"/>
    <col min="2321" max="2540" width="11.7109375" style="195"/>
    <col min="2541" max="2541" width="6.7109375" style="195" bestFit="1" customWidth="1"/>
    <col min="2542" max="2542" width="30.7109375" style="195" customWidth="1"/>
    <col min="2543" max="2543" width="29.5703125" style="195" customWidth="1"/>
    <col min="2544" max="2544" width="32.5703125" style="195" customWidth="1"/>
    <col min="2545" max="2545" width="12.5703125" style="195" customWidth="1"/>
    <col min="2546" max="2546" width="13.42578125" style="195" customWidth="1"/>
    <col min="2547" max="2547" width="10.140625" style="195" customWidth="1"/>
    <col min="2548" max="2548" width="31.7109375" style="195" customWidth="1"/>
    <col min="2549" max="2549" width="15.7109375" style="195" customWidth="1"/>
    <col min="2550" max="2550" width="18.28515625" style="195" customWidth="1"/>
    <col min="2551" max="2551" width="18" style="195" customWidth="1"/>
    <col min="2552" max="2552" width="12" style="195" customWidth="1"/>
    <col min="2553" max="2553" width="13.85546875" style="195" customWidth="1"/>
    <col min="2554" max="2554" width="11" style="195" customWidth="1"/>
    <col min="2555" max="2555" width="11.28515625" style="195" customWidth="1"/>
    <col min="2556" max="2556" width="6" style="195" customWidth="1"/>
    <col min="2557" max="2557" width="8" style="195" customWidth="1"/>
    <col min="2558" max="2558" width="9.5703125" style="195" customWidth="1"/>
    <col min="2559" max="2559" width="3.85546875" style="195" customWidth="1"/>
    <col min="2560" max="2560" width="6.85546875" style="195" customWidth="1"/>
    <col min="2561" max="2561" width="5.7109375" style="195" customWidth="1"/>
    <col min="2562" max="2562" width="4.85546875" style="195" customWidth="1"/>
    <col min="2563" max="2563" width="7.42578125" style="195" customWidth="1"/>
    <col min="2564" max="2564" width="5.5703125" style="195" customWidth="1"/>
    <col min="2565" max="2565" width="9.7109375" style="195" customWidth="1"/>
    <col min="2566" max="2566" width="11.85546875" style="195" customWidth="1"/>
    <col min="2567" max="2567" width="7" style="195" customWidth="1"/>
    <col min="2568" max="2568" width="18" style="195" customWidth="1"/>
    <col min="2569" max="2576" width="11.7109375" style="195" customWidth="1"/>
    <col min="2577" max="2796" width="11.7109375" style="195"/>
    <col min="2797" max="2797" width="6.7109375" style="195" bestFit="1" customWidth="1"/>
    <col min="2798" max="2798" width="30.7109375" style="195" customWidth="1"/>
    <col min="2799" max="2799" width="29.5703125" style="195" customWidth="1"/>
    <col min="2800" max="2800" width="32.5703125" style="195" customWidth="1"/>
    <col min="2801" max="2801" width="12.5703125" style="195" customWidth="1"/>
    <col min="2802" max="2802" width="13.42578125" style="195" customWidth="1"/>
    <col min="2803" max="2803" width="10.140625" style="195" customWidth="1"/>
    <col min="2804" max="2804" width="31.7109375" style="195" customWidth="1"/>
    <col min="2805" max="2805" width="15.7109375" style="195" customWidth="1"/>
    <col min="2806" max="2806" width="18.28515625" style="195" customWidth="1"/>
    <col min="2807" max="2807" width="18" style="195" customWidth="1"/>
    <col min="2808" max="2808" width="12" style="195" customWidth="1"/>
    <col min="2809" max="2809" width="13.85546875" style="195" customWidth="1"/>
    <col min="2810" max="2810" width="11" style="195" customWidth="1"/>
    <col min="2811" max="2811" width="11.28515625" style="195" customWidth="1"/>
    <col min="2812" max="2812" width="6" style="195" customWidth="1"/>
    <col min="2813" max="2813" width="8" style="195" customWidth="1"/>
    <col min="2814" max="2814" width="9.5703125" style="195" customWidth="1"/>
    <col min="2815" max="2815" width="3.85546875" style="195" customWidth="1"/>
    <col min="2816" max="2816" width="6.85546875" style="195" customWidth="1"/>
    <col min="2817" max="2817" width="5.7109375" style="195" customWidth="1"/>
    <col min="2818" max="2818" width="4.85546875" style="195" customWidth="1"/>
    <col min="2819" max="2819" width="7.42578125" style="195" customWidth="1"/>
    <col min="2820" max="2820" width="5.5703125" style="195" customWidth="1"/>
    <col min="2821" max="2821" width="9.7109375" style="195" customWidth="1"/>
    <col min="2822" max="2822" width="11.85546875" style="195" customWidth="1"/>
    <col min="2823" max="2823" width="7" style="195" customWidth="1"/>
    <col min="2824" max="2824" width="18" style="195" customWidth="1"/>
    <col min="2825" max="2832" width="11.7109375" style="195" customWidth="1"/>
    <col min="2833" max="3052" width="11.7109375" style="195"/>
    <col min="3053" max="3053" width="6.7109375" style="195" bestFit="1" customWidth="1"/>
    <col min="3054" max="3054" width="30.7109375" style="195" customWidth="1"/>
    <col min="3055" max="3055" width="29.5703125" style="195" customWidth="1"/>
    <col min="3056" max="3056" width="32.5703125" style="195" customWidth="1"/>
    <col min="3057" max="3057" width="12.5703125" style="195" customWidth="1"/>
    <col min="3058" max="3058" width="13.42578125" style="195" customWidth="1"/>
    <col min="3059" max="3059" width="10.140625" style="195" customWidth="1"/>
    <col min="3060" max="3060" width="31.7109375" style="195" customWidth="1"/>
    <col min="3061" max="3061" width="15.7109375" style="195" customWidth="1"/>
    <col min="3062" max="3062" width="18.28515625" style="195" customWidth="1"/>
    <col min="3063" max="3063" width="18" style="195" customWidth="1"/>
    <col min="3064" max="3064" width="12" style="195" customWidth="1"/>
    <col min="3065" max="3065" width="13.85546875" style="195" customWidth="1"/>
    <col min="3066" max="3066" width="11" style="195" customWidth="1"/>
    <col min="3067" max="3067" width="11.28515625" style="195" customWidth="1"/>
    <col min="3068" max="3068" width="6" style="195" customWidth="1"/>
    <col min="3069" max="3069" width="8" style="195" customWidth="1"/>
    <col min="3070" max="3070" width="9.5703125" style="195" customWidth="1"/>
    <col min="3071" max="3071" width="3.85546875" style="195" customWidth="1"/>
    <col min="3072" max="3072" width="6.85546875" style="195" customWidth="1"/>
    <col min="3073" max="3073" width="5.7109375" style="195" customWidth="1"/>
    <col min="3074" max="3074" width="4.85546875" style="195" customWidth="1"/>
    <col min="3075" max="3075" width="7.42578125" style="195" customWidth="1"/>
    <col min="3076" max="3076" width="5.5703125" style="195" customWidth="1"/>
    <col min="3077" max="3077" width="9.7109375" style="195" customWidth="1"/>
    <col min="3078" max="3078" width="11.85546875" style="195" customWidth="1"/>
    <col min="3079" max="3079" width="7" style="195" customWidth="1"/>
    <col min="3080" max="3080" width="18" style="195" customWidth="1"/>
    <col min="3081" max="3088" width="11.7109375" style="195" customWidth="1"/>
    <col min="3089" max="3308" width="11.7109375" style="195"/>
    <col min="3309" max="3309" width="6.7109375" style="195" bestFit="1" customWidth="1"/>
    <col min="3310" max="3310" width="30.7109375" style="195" customWidth="1"/>
    <col min="3311" max="3311" width="29.5703125" style="195" customWidth="1"/>
    <col min="3312" max="3312" width="32.5703125" style="195" customWidth="1"/>
    <col min="3313" max="3313" width="12.5703125" style="195" customWidth="1"/>
    <col min="3314" max="3314" width="13.42578125" style="195" customWidth="1"/>
    <col min="3315" max="3315" width="10.140625" style="195" customWidth="1"/>
    <col min="3316" max="3316" width="31.7109375" style="195" customWidth="1"/>
    <col min="3317" max="3317" width="15.7109375" style="195" customWidth="1"/>
    <col min="3318" max="3318" width="18.28515625" style="195" customWidth="1"/>
    <col min="3319" max="3319" width="18" style="195" customWidth="1"/>
    <col min="3320" max="3320" width="12" style="195" customWidth="1"/>
    <col min="3321" max="3321" width="13.85546875" style="195" customWidth="1"/>
    <col min="3322" max="3322" width="11" style="195" customWidth="1"/>
    <col min="3323" max="3323" width="11.28515625" style="195" customWidth="1"/>
    <col min="3324" max="3324" width="6" style="195" customWidth="1"/>
    <col min="3325" max="3325" width="8" style="195" customWidth="1"/>
    <col min="3326" max="3326" width="9.5703125" style="195" customWidth="1"/>
    <col min="3327" max="3327" width="3.85546875" style="195" customWidth="1"/>
    <col min="3328" max="3328" width="6.85546875" style="195" customWidth="1"/>
    <col min="3329" max="3329" width="5.7109375" style="195" customWidth="1"/>
    <col min="3330" max="3330" width="4.85546875" style="195" customWidth="1"/>
    <col min="3331" max="3331" width="7.42578125" style="195" customWidth="1"/>
    <col min="3332" max="3332" width="5.5703125" style="195" customWidth="1"/>
    <col min="3333" max="3333" width="9.7109375" style="195" customWidth="1"/>
    <col min="3334" max="3334" width="11.85546875" style="195" customWidth="1"/>
    <col min="3335" max="3335" width="7" style="195" customWidth="1"/>
    <col min="3336" max="3336" width="18" style="195" customWidth="1"/>
    <col min="3337" max="3344" width="11.7109375" style="195" customWidth="1"/>
    <col min="3345" max="3564" width="11.7109375" style="195"/>
    <col min="3565" max="3565" width="6.7109375" style="195" bestFit="1" customWidth="1"/>
    <col min="3566" max="3566" width="30.7109375" style="195" customWidth="1"/>
    <col min="3567" max="3567" width="29.5703125" style="195" customWidth="1"/>
    <col min="3568" max="3568" width="32.5703125" style="195" customWidth="1"/>
    <col min="3569" max="3569" width="12.5703125" style="195" customWidth="1"/>
    <col min="3570" max="3570" width="13.42578125" style="195" customWidth="1"/>
    <col min="3571" max="3571" width="10.140625" style="195" customWidth="1"/>
    <col min="3572" max="3572" width="31.7109375" style="195" customWidth="1"/>
    <col min="3573" max="3573" width="15.7109375" style="195" customWidth="1"/>
    <col min="3574" max="3574" width="18.28515625" style="195" customWidth="1"/>
    <col min="3575" max="3575" width="18" style="195" customWidth="1"/>
    <col min="3576" max="3576" width="12" style="195" customWidth="1"/>
    <col min="3577" max="3577" width="13.85546875" style="195" customWidth="1"/>
    <col min="3578" max="3578" width="11" style="195" customWidth="1"/>
    <col min="3579" max="3579" width="11.28515625" style="195" customWidth="1"/>
    <col min="3580" max="3580" width="6" style="195" customWidth="1"/>
    <col min="3581" max="3581" width="8" style="195" customWidth="1"/>
    <col min="3582" max="3582" width="9.5703125" style="195" customWidth="1"/>
    <col min="3583" max="3583" width="3.85546875" style="195" customWidth="1"/>
    <col min="3584" max="3584" width="6.85546875" style="195" customWidth="1"/>
    <col min="3585" max="3585" width="5.7109375" style="195" customWidth="1"/>
    <col min="3586" max="3586" width="4.85546875" style="195" customWidth="1"/>
    <col min="3587" max="3587" width="7.42578125" style="195" customWidth="1"/>
    <col min="3588" max="3588" width="5.5703125" style="195" customWidth="1"/>
    <col min="3589" max="3589" width="9.7109375" style="195" customWidth="1"/>
    <col min="3590" max="3590" width="11.85546875" style="195" customWidth="1"/>
    <col min="3591" max="3591" width="7" style="195" customWidth="1"/>
    <col min="3592" max="3592" width="18" style="195" customWidth="1"/>
    <col min="3593" max="3600" width="11.7109375" style="195" customWidth="1"/>
    <col min="3601" max="3820" width="11.7109375" style="195"/>
    <col min="3821" max="3821" width="6.7109375" style="195" bestFit="1" customWidth="1"/>
    <col min="3822" max="3822" width="30.7109375" style="195" customWidth="1"/>
    <col min="3823" max="3823" width="29.5703125" style="195" customWidth="1"/>
    <col min="3824" max="3824" width="32.5703125" style="195" customWidth="1"/>
    <col min="3825" max="3825" width="12.5703125" style="195" customWidth="1"/>
    <col min="3826" max="3826" width="13.42578125" style="195" customWidth="1"/>
    <col min="3827" max="3827" width="10.140625" style="195" customWidth="1"/>
    <col min="3828" max="3828" width="31.7109375" style="195" customWidth="1"/>
    <col min="3829" max="3829" width="15.7109375" style="195" customWidth="1"/>
    <col min="3830" max="3830" width="18.28515625" style="195" customWidth="1"/>
    <col min="3831" max="3831" width="18" style="195" customWidth="1"/>
    <col min="3832" max="3832" width="12" style="195" customWidth="1"/>
    <col min="3833" max="3833" width="13.85546875" style="195" customWidth="1"/>
    <col min="3834" max="3834" width="11" style="195" customWidth="1"/>
    <col min="3835" max="3835" width="11.28515625" style="195" customWidth="1"/>
    <col min="3836" max="3836" width="6" style="195" customWidth="1"/>
    <col min="3837" max="3837" width="8" style="195" customWidth="1"/>
    <col min="3838" max="3838" width="9.5703125" style="195" customWidth="1"/>
    <col min="3839" max="3839" width="3.85546875" style="195" customWidth="1"/>
    <col min="3840" max="3840" width="6.85546875" style="195" customWidth="1"/>
    <col min="3841" max="3841" width="5.7109375" style="195" customWidth="1"/>
    <col min="3842" max="3842" width="4.85546875" style="195" customWidth="1"/>
    <col min="3843" max="3843" width="7.42578125" style="195" customWidth="1"/>
    <col min="3844" max="3844" width="5.5703125" style="195" customWidth="1"/>
    <col min="3845" max="3845" width="9.7109375" style="195" customWidth="1"/>
    <col min="3846" max="3846" width="11.85546875" style="195" customWidth="1"/>
    <col min="3847" max="3847" width="7" style="195" customWidth="1"/>
    <col min="3848" max="3848" width="18" style="195" customWidth="1"/>
    <col min="3849" max="3856" width="11.7109375" style="195" customWidth="1"/>
    <col min="3857" max="4076" width="11.7109375" style="195"/>
    <col min="4077" max="4077" width="6.7109375" style="195" bestFit="1" customWidth="1"/>
    <col min="4078" max="4078" width="30.7109375" style="195" customWidth="1"/>
    <col min="4079" max="4079" width="29.5703125" style="195" customWidth="1"/>
    <col min="4080" max="4080" width="32.5703125" style="195" customWidth="1"/>
    <col min="4081" max="4081" width="12.5703125" style="195" customWidth="1"/>
    <col min="4082" max="4082" width="13.42578125" style="195" customWidth="1"/>
    <col min="4083" max="4083" width="10.140625" style="195" customWidth="1"/>
    <col min="4084" max="4084" width="31.7109375" style="195" customWidth="1"/>
    <col min="4085" max="4085" width="15.7109375" style="195" customWidth="1"/>
    <col min="4086" max="4086" width="18.28515625" style="195" customWidth="1"/>
    <col min="4087" max="4087" width="18" style="195" customWidth="1"/>
    <col min="4088" max="4088" width="12" style="195" customWidth="1"/>
    <col min="4089" max="4089" width="13.85546875" style="195" customWidth="1"/>
    <col min="4090" max="4090" width="11" style="195" customWidth="1"/>
    <col min="4091" max="4091" width="11.28515625" style="195" customWidth="1"/>
    <col min="4092" max="4092" width="6" style="195" customWidth="1"/>
    <col min="4093" max="4093" width="8" style="195" customWidth="1"/>
    <col min="4094" max="4094" width="9.5703125" style="195" customWidth="1"/>
    <col min="4095" max="4095" width="3.85546875" style="195" customWidth="1"/>
    <col min="4096" max="4096" width="6.85546875" style="195" customWidth="1"/>
    <col min="4097" max="4097" width="5.7109375" style="195" customWidth="1"/>
    <col min="4098" max="4098" width="4.85546875" style="195" customWidth="1"/>
    <col min="4099" max="4099" width="7.42578125" style="195" customWidth="1"/>
    <col min="4100" max="4100" width="5.5703125" style="195" customWidth="1"/>
    <col min="4101" max="4101" width="9.7109375" style="195" customWidth="1"/>
    <col min="4102" max="4102" width="11.85546875" style="195" customWidth="1"/>
    <col min="4103" max="4103" width="7" style="195" customWidth="1"/>
    <col min="4104" max="4104" width="18" style="195" customWidth="1"/>
    <col min="4105" max="4112" width="11.7109375" style="195" customWidth="1"/>
    <col min="4113" max="4332" width="11.7109375" style="195"/>
    <col min="4333" max="4333" width="6.7109375" style="195" bestFit="1" customWidth="1"/>
    <col min="4334" max="4334" width="30.7109375" style="195" customWidth="1"/>
    <col min="4335" max="4335" width="29.5703125" style="195" customWidth="1"/>
    <col min="4336" max="4336" width="32.5703125" style="195" customWidth="1"/>
    <col min="4337" max="4337" width="12.5703125" style="195" customWidth="1"/>
    <col min="4338" max="4338" width="13.42578125" style="195" customWidth="1"/>
    <col min="4339" max="4339" width="10.140625" style="195" customWidth="1"/>
    <col min="4340" max="4340" width="31.7109375" style="195" customWidth="1"/>
    <col min="4341" max="4341" width="15.7109375" style="195" customWidth="1"/>
    <col min="4342" max="4342" width="18.28515625" style="195" customWidth="1"/>
    <col min="4343" max="4343" width="18" style="195" customWidth="1"/>
    <col min="4344" max="4344" width="12" style="195" customWidth="1"/>
    <col min="4345" max="4345" width="13.85546875" style="195" customWidth="1"/>
    <col min="4346" max="4346" width="11" style="195" customWidth="1"/>
    <col min="4347" max="4347" width="11.28515625" style="195" customWidth="1"/>
    <col min="4348" max="4348" width="6" style="195" customWidth="1"/>
    <col min="4349" max="4349" width="8" style="195" customWidth="1"/>
    <col min="4350" max="4350" width="9.5703125" style="195" customWidth="1"/>
    <col min="4351" max="4351" width="3.85546875" style="195" customWidth="1"/>
    <col min="4352" max="4352" width="6.85546875" style="195" customWidth="1"/>
    <col min="4353" max="4353" width="5.7109375" style="195" customWidth="1"/>
    <col min="4354" max="4354" width="4.85546875" style="195" customWidth="1"/>
    <col min="4355" max="4355" width="7.42578125" style="195" customWidth="1"/>
    <col min="4356" max="4356" width="5.5703125" style="195" customWidth="1"/>
    <col min="4357" max="4357" width="9.7109375" style="195" customWidth="1"/>
    <col min="4358" max="4358" width="11.85546875" style="195" customWidth="1"/>
    <col min="4359" max="4359" width="7" style="195" customWidth="1"/>
    <col min="4360" max="4360" width="18" style="195" customWidth="1"/>
    <col min="4361" max="4368" width="11.7109375" style="195" customWidth="1"/>
    <col min="4369" max="4588" width="11.7109375" style="195"/>
    <col min="4589" max="4589" width="6.7109375" style="195" bestFit="1" customWidth="1"/>
    <col min="4590" max="4590" width="30.7109375" style="195" customWidth="1"/>
    <col min="4591" max="4591" width="29.5703125" style="195" customWidth="1"/>
    <col min="4592" max="4592" width="32.5703125" style="195" customWidth="1"/>
    <col min="4593" max="4593" width="12.5703125" style="195" customWidth="1"/>
    <col min="4594" max="4594" width="13.42578125" style="195" customWidth="1"/>
    <col min="4595" max="4595" width="10.140625" style="195" customWidth="1"/>
    <col min="4596" max="4596" width="31.7109375" style="195" customWidth="1"/>
    <col min="4597" max="4597" width="15.7109375" style="195" customWidth="1"/>
    <col min="4598" max="4598" width="18.28515625" style="195" customWidth="1"/>
    <col min="4599" max="4599" width="18" style="195" customWidth="1"/>
    <col min="4600" max="4600" width="12" style="195" customWidth="1"/>
    <col min="4601" max="4601" width="13.85546875" style="195" customWidth="1"/>
    <col min="4602" max="4602" width="11" style="195" customWidth="1"/>
    <col min="4603" max="4603" width="11.28515625" style="195" customWidth="1"/>
    <col min="4604" max="4604" width="6" style="195" customWidth="1"/>
    <col min="4605" max="4605" width="8" style="195" customWidth="1"/>
    <col min="4606" max="4606" width="9.5703125" style="195" customWidth="1"/>
    <col min="4607" max="4607" width="3.85546875" style="195" customWidth="1"/>
    <col min="4608" max="4608" width="6.85546875" style="195" customWidth="1"/>
    <col min="4609" max="4609" width="5.7109375" style="195" customWidth="1"/>
    <col min="4610" max="4610" width="4.85546875" style="195" customWidth="1"/>
    <col min="4611" max="4611" width="7.42578125" style="195" customWidth="1"/>
    <col min="4612" max="4612" width="5.5703125" style="195" customWidth="1"/>
    <col min="4613" max="4613" width="9.7109375" style="195" customWidth="1"/>
    <col min="4614" max="4614" width="11.85546875" style="195" customWidth="1"/>
    <col min="4615" max="4615" width="7" style="195" customWidth="1"/>
    <col min="4616" max="4616" width="18" style="195" customWidth="1"/>
    <col min="4617" max="4624" width="11.7109375" style="195" customWidth="1"/>
    <col min="4625" max="4844" width="11.7109375" style="195"/>
    <col min="4845" max="4845" width="6.7109375" style="195" bestFit="1" customWidth="1"/>
    <col min="4846" max="4846" width="30.7109375" style="195" customWidth="1"/>
    <col min="4847" max="4847" width="29.5703125" style="195" customWidth="1"/>
    <col min="4848" max="4848" width="32.5703125" style="195" customWidth="1"/>
    <col min="4849" max="4849" width="12.5703125" style="195" customWidth="1"/>
    <col min="4850" max="4850" width="13.42578125" style="195" customWidth="1"/>
    <col min="4851" max="4851" width="10.140625" style="195" customWidth="1"/>
    <col min="4852" max="4852" width="31.7109375" style="195" customWidth="1"/>
    <col min="4853" max="4853" width="15.7109375" style="195" customWidth="1"/>
    <col min="4854" max="4854" width="18.28515625" style="195" customWidth="1"/>
    <col min="4855" max="4855" width="18" style="195" customWidth="1"/>
    <col min="4856" max="4856" width="12" style="195" customWidth="1"/>
    <col min="4857" max="4857" width="13.85546875" style="195" customWidth="1"/>
    <col min="4858" max="4858" width="11" style="195" customWidth="1"/>
    <col min="4859" max="4859" width="11.28515625" style="195" customWidth="1"/>
    <col min="4860" max="4860" width="6" style="195" customWidth="1"/>
    <col min="4861" max="4861" width="8" style="195" customWidth="1"/>
    <col min="4862" max="4862" width="9.5703125" style="195" customWidth="1"/>
    <col min="4863" max="4863" width="3.85546875" style="195" customWidth="1"/>
    <col min="4864" max="4864" width="6.85546875" style="195" customWidth="1"/>
    <col min="4865" max="4865" width="5.7109375" style="195" customWidth="1"/>
    <col min="4866" max="4866" width="4.85546875" style="195" customWidth="1"/>
    <col min="4867" max="4867" width="7.42578125" style="195" customWidth="1"/>
    <col min="4868" max="4868" width="5.5703125" style="195" customWidth="1"/>
    <col min="4869" max="4869" width="9.7109375" style="195" customWidth="1"/>
    <col min="4870" max="4870" width="11.85546875" style="195" customWidth="1"/>
    <col min="4871" max="4871" width="7" style="195" customWidth="1"/>
    <col min="4872" max="4872" width="18" style="195" customWidth="1"/>
    <col min="4873" max="4880" width="11.7109375" style="195" customWidth="1"/>
    <col min="4881" max="5100" width="11.7109375" style="195"/>
    <col min="5101" max="5101" width="6.7109375" style="195" bestFit="1" customWidth="1"/>
    <col min="5102" max="5102" width="30.7109375" style="195" customWidth="1"/>
    <col min="5103" max="5103" width="29.5703125" style="195" customWidth="1"/>
    <col min="5104" max="5104" width="32.5703125" style="195" customWidth="1"/>
    <col min="5105" max="5105" width="12.5703125" style="195" customWidth="1"/>
    <col min="5106" max="5106" width="13.42578125" style="195" customWidth="1"/>
    <col min="5107" max="5107" width="10.140625" style="195" customWidth="1"/>
    <col min="5108" max="5108" width="31.7109375" style="195" customWidth="1"/>
    <col min="5109" max="5109" width="15.7109375" style="195" customWidth="1"/>
    <col min="5110" max="5110" width="18.28515625" style="195" customWidth="1"/>
    <col min="5111" max="5111" width="18" style="195" customWidth="1"/>
    <col min="5112" max="5112" width="12" style="195" customWidth="1"/>
    <col min="5113" max="5113" width="13.85546875" style="195" customWidth="1"/>
    <col min="5114" max="5114" width="11" style="195" customWidth="1"/>
    <col min="5115" max="5115" width="11.28515625" style="195" customWidth="1"/>
    <col min="5116" max="5116" width="6" style="195" customWidth="1"/>
    <col min="5117" max="5117" width="8" style="195" customWidth="1"/>
    <col min="5118" max="5118" width="9.5703125" style="195" customWidth="1"/>
    <col min="5119" max="5119" width="3.85546875" style="195" customWidth="1"/>
    <col min="5120" max="5120" width="6.85546875" style="195" customWidth="1"/>
    <col min="5121" max="5121" width="5.7109375" style="195" customWidth="1"/>
    <col min="5122" max="5122" width="4.85546875" style="195" customWidth="1"/>
    <col min="5123" max="5123" width="7.42578125" style="195" customWidth="1"/>
    <col min="5124" max="5124" width="5.5703125" style="195" customWidth="1"/>
    <col min="5125" max="5125" width="9.7109375" style="195" customWidth="1"/>
    <col min="5126" max="5126" width="11.85546875" style="195" customWidth="1"/>
    <col min="5127" max="5127" width="7" style="195" customWidth="1"/>
    <col min="5128" max="5128" width="18" style="195" customWidth="1"/>
    <col min="5129" max="5136" width="11.7109375" style="195" customWidth="1"/>
    <col min="5137" max="5356" width="11.7109375" style="195"/>
    <col min="5357" max="5357" width="6.7109375" style="195" bestFit="1" customWidth="1"/>
    <col min="5358" max="5358" width="30.7109375" style="195" customWidth="1"/>
    <col min="5359" max="5359" width="29.5703125" style="195" customWidth="1"/>
    <col min="5360" max="5360" width="32.5703125" style="195" customWidth="1"/>
    <col min="5361" max="5361" width="12.5703125" style="195" customWidth="1"/>
    <col min="5362" max="5362" width="13.42578125" style="195" customWidth="1"/>
    <col min="5363" max="5363" width="10.140625" style="195" customWidth="1"/>
    <col min="5364" max="5364" width="31.7109375" style="195" customWidth="1"/>
    <col min="5365" max="5365" width="15.7109375" style="195" customWidth="1"/>
    <col min="5366" max="5366" width="18.28515625" style="195" customWidth="1"/>
    <col min="5367" max="5367" width="18" style="195" customWidth="1"/>
    <col min="5368" max="5368" width="12" style="195" customWidth="1"/>
    <col min="5369" max="5369" width="13.85546875" style="195" customWidth="1"/>
    <col min="5370" max="5370" width="11" style="195" customWidth="1"/>
    <col min="5371" max="5371" width="11.28515625" style="195" customWidth="1"/>
    <col min="5372" max="5372" width="6" style="195" customWidth="1"/>
    <col min="5373" max="5373" width="8" style="195" customWidth="1"/>
    <col min="5374" max="5374" width="9.5703125" style="195" customWidth="1"/>
    <col min="5375" max="5375" width="3.85546875" style="195" customWidth="1"/>
    <col min="5376" max="5376" width="6.85546875" style="195" customWidth="1"/>
    <col min="5377" max="5377" width="5.7109375" style="195" customWidth="1"/>
    <col min="5378" max="5378" width="4.85546875" style="195" customWidth="1"/>
    <col min="5379" max="5379" width="7.42578125" style="195" customWidth="1"/>
    <col min="5380" max="5380" width="5.5703125" style="195" customWidth="1"/>
    <col min="5381" max="5381" width="9.7109375" style="195" customWidth="1"/>
    <col min="5382" max="5382" width="11.85546875" style="195" customWidth="1"/>
    <col min="5383" max="5383" width="7" style="195" customWidth="1"/>
    <col min="5384" max="5384" width="18" style="195" customWidth="1"/>
    <col min="5385" max="5392" width="11.7109375" style="195" customWidth="1"/>
    <col min="5393" max="5612" width="11.7109375" style="195"/>
    <col min="5613" max="5613" width="6.7109375" style="195" bestFit="1" customWidth="1"/>
    <col min="5614" max="5614" width="30.7109375" style="195" customWidth="1"/>
    <col min="5615" max="5615" width="29.5703125" style="195" customWidth="1"/>
    <col min="5616" max="5616" width="32.5703125" style="195" customWidth="1"/>
    <col min="5617" max="5617" width="12.5703125" style="195" customWidth="1"/>
    <col min="5618" max="5618" width="13.42578125" style="195" customWidth="1"/>
    <col min="5619" max="5619" width="10.140625" style="195" customWidth="1"/>
    <col min="5620" max="5620" width="31.7109375" style="195" customWidth="1"/>
    <col min="5621" max="5621" width="15.7109375" style="195" customWidth="1"/>
    <col min="5622" max="5622" width="18.28515625" style="195" customWidth="1"/>
    <col min="5623" max="5623" width="18" style="195" customWidth="1"/>
    <col min="5624" max="5624" width="12" style="195" customWidth="1"/>
    <col min="5625" max="5625" width="13.85546875" style="195" customWidth="1"/>
    <col min="5626" max="5626" width="11" style="195" customWidth="1"/>
    <col min="5627" max="5627" width="11.28515625" style="195" customWidth="1"/>
    <col min="5628" max="5628" width="6" style="195" customWidth="1"/>
    <col min="5629" max="5629" width="8" style="195" customWidth="1"/>
    <col min="5630" max="5630" width="9.5703125" style="195" customWidth="1"/>
    <col min="5631" max="5631" width="3.85546875" style="195" customWidth="1"/>
    <col min="5632" max="5632" width="6.85546875" style="195" customWidth="1"/>
    <col min="5633" max="5633" width="5.7109375" style="195" customWidth="1"/>
    <col min="5634" max="5634" width="4.85546875" style="195" customWidth="1"/>
    <col min="5635" max="5635" width="7.42578125" style="195" customWidth="1"/>
    <col min="5636" max="5636" width="5.5703125" style="195" customWidth="1"/>
    <col min="5637" max="5637" width="9.7109375" style="195" customWidth="1"/>
    <col min="5638" max="5638" width="11.85546875" style="195" customWidth="1"/>
    <col min="5639" max="5639" width="7" style="195" customWidth="1"/>
    <col min="5640" max="5640" width="18" style="195" customWidth="1"/>
    <col min="5641" max="5648" width="11.7109375" style="195" customWidth="1"/>
    <col min="5649" max="5868" width="11.7109375" style="195"/>
    <col min="5869" max="5869" width="6.7109375" style="195" bestFit="1" customWidth="1"/>
    <col min="5870" max="5870" width="30.7109375" style="195" customWidth="1"/>
    <col min="5871" max="5871" width="29.5703125" style="195" customWidth="1"/>
    <col min="5872" max="5872" width="32.5703125" style="195" customWidth="1"/>
    <col min="5873" max="5873" width="12.5703125" style="195" customWidth="1"/>
    <col min="5874" max="5874" width="13.42578125" style="195" customWidth="1"/>
    <col min="5875" max="5875" width="10.140625" style="195" customWidth="1"/>
    <col min="5876" max="5876" width="31.7109375" style="195" customWidth="1"/>
    <col min="5877" max="5877" width="15.7109375" style="195" customWidth="1"/>
    <col min="5878" max="5878" width="18.28515625" style="195" customWidth="1"/>
    <col min="5879" max="5879" width="18" style="195" customWidth="1"/>
    <col min="5880" max="5880" width="12" style="195" customWidth="1"/>
    <col min="5881" max="5881" width="13.85546875" style="195" customWidth="1"/>
    <col min="5882" max="5882" width="11" style="195" customWidth="1"/>
    <col min="5883" max="5883" width="11.28515625" style="195" customWidth="1"/>
    <col min="5884" max="5884" width="6" style="195" customWidth="1"/>
    <col min="5885" max="5885" width="8" style="195" customWidth="1"/>
    <col min="5886" max="5886" width="9.5703125" style="195" customWidth="1"/>
    <col min="5887" max="5887" width="3.85546875" style="195" customWidth="1"/>
    <col min="5888" max="5888" width="6.85546875" style="195" customWidth="1"/>
    <col min="5889" max="5889" width="5.7109375" style="195" customWidth="1"/>
    <col min="5890" max="5890" width="4.85546875" style="195" customWidth="1"/>
    <col min="5891" max="5891" width="7.42578125" style="195" customWidth="1"/>
    <col min="5892" max="5892" width="5.5703125" style="195" customWidth="1"/>
    <col min="5893" max="5893" width="9.7109375" style="195" customWidth="1"/>
    <col min="5894" max="5894" width="11.85546875" style="195" customWidth="1"/>
    <col min="5895" max="5895" width="7" style="195" customWidth="1"/>
    <col min="5896" max="5896" width="18" style="195" customWidth="1"/>
    <col min="5897" max="5904" width="11.7109375" style="195" customWidth="1"/>
    <col min="5905" max="6124" width="11.7109375" style="195"/>
    <col min="6125" max="6125" width="6.7109375" style="195" bestFit="1" customWidth="1"/>
    <col min="6126" max="6126" width="30.7109375" style="195" customWidth="1"/>
    <col min="6127" max="6127" width="29.5703125" style="195" customWidth="1"/>
    <col min="6128" max="6128" width="32.5703125" style="195" customWidth="1"/>
    <col min="6129" max="6129" width="12.5703125" style="195" customWidth="1"/>
    <col min="6130" max="6130" width="13.42578125" style="195" customWidth="1"/>
    <col min="6131" max="6131" width="10.140625" style="195" customWidth="1"/>
    <col min="6132" max="6132" width="31.7109375" style="195" customWidth="1"/>
    <col min="6133" max="6133" width="15.7109375" style="195" customWidth="1"/>
    <col min="6134" max="6134" width="18.28515625" style="195" customWidth="1"/>
    <col min="6135" max="6135" width="18" style="195" customWidth="1"/>
    <col min="6136" max="6136" width="12" style="195" customWidth="1"/>
    <col min="6137" max="6137" width="13.85546875" style="195" customWidth="1"/>
    <col min="6138" max="6138" width="11" style="195" customWidth="1"/>
    <col min="6139" max="6139" width="11.28515625" style="195" customWidth="1"/>
    <col min="6140" max="6140" width="6" style="195" customWidth="1"/>
    <col min="6141" max="6141" width="8" style="195" customWidth="1"/>
    <col min="6142" max="6142" width="9.5703125" style="195" customWidth="1"/>
    <col min="6143" max="6143" width="3.85546875" style="195" customWidth="1"/>
    <col min="6144" max="6144" width="6.85546875" style="195" customWidth="1"/>
    <col min="6145" max="6145" width="5.7109375" style="195" customWidth="1"/>
    <col min="6146" max="6146" width="4.85546875" style="195" customWidth="1"/>
    <col min="6147" max="6147" width="7.42578125" style="195" customWidth="1"/>
    <col min="6148" max="6148" width="5.5703125" style="195" customWidth="1"/>
    <col min="6149" max="6149" width="9.7109375" style="195" customWidth="1"/>
    <col min="6150" max="6150" width="11.85546875" style="195" customWidth="1"/>
    <col min="6151" max="6151" width="7" style="195" customWidth="1"/>
    <col min="6152" max="6152" width="18" style="195" customWidth="1"/>
    <col min="6153" max="6160" width="11.7109375" style="195" customWidth="1"/>
    <col min="6161" max="6380" width="11.7109375" style="195"/>
    <col min="6381" max="6381" width="6.7109375" style="195" bestFit="1" customWidth="1"/>
    <col min="6382" max="6382" width="30.7109375" style="195" customWidth="1"/>
    <col min="6383" max="6383" width="29.5703125" style="195" customWidth="1"/>
    <col min="6384" max="6384" width="32.5703125" style="195" customWidth="1"/>
    <col min="6385" max="6385" width="12.5703125" style="195" customWidth="1"/>
    <col min="6386" max="6386" width="13.42578125" style="195" customWidth="1"/>
    <col min="6387" max="6387" width="10.140625" style="195" customWidth="1"/>
    <col min="6388" max="6388" width="31.7109375" style="195" customWidth="1"/>
    <col min="6389" max="6389" width="15.7109375" style="195" customWidth="1"/>
    <col min="6390" max="6390" width="18.28515625" style="195" customWidth="1"/>
    <col min="6391" max="6391" width="18" style="195" customWidth="1"/>
    <col min="6392" max="6392" width="12" style="195" customWidth="1"/>
    <col min="6393" max="6393" width="13.85546875" style="195" customWidth="1"/>
    <col min="6394" max="6394" width="11" style="195" customWidth="1"/>
    <col min="6395" max="6395" width="11.28515625" style="195" customWidth="1"/>
    <col min="6396" max="6396" width="6" style="195" customWidth="1"/>
    <col min="6397" max="6397" width="8" style="195" customWidth="1"/>
    <col min="6398" max="6398" width="9.5703125" style="195" customWidth="1"/>
    <col min="6399" max="6399" width="3.85546875" style="195" customWidth="1"/>
    <col min="6400" max="6400" width="6.85546875" style="195" customWidth="1"/>
    <col min="6401" max="6401" width="5.7109375" style="195" customWidth="1"/>
    <col min="6402" max="6402" width="4.85546875" style="195" customWidth="1"/>
    <col min="6403" max="6403" width="7.42578125" style="195" customWidth="1"/>
    <col min="6404" max="6404" width="5.5703125" style="195" customWidth="1"/>
    <col min="6405" max="6405" width="9.7109375" style="195" customWidth="1"/>
    <col min="6406" max="6406" width="11.85546875" style="195" customWidth="1"/>
    <col min="6407" max="6407" width="7" style="195" customWidth="1"/>
    <col min="6408" max="6408" width="18" style="195" customWidth="1"/>
    <col min="6409" max="6416" width="11.7109375" style="195" customWidth="1"/>
    <col min="6417" max="6636" width="11.7109375" style="195"/>
    <col min="6637" max="6637" width="6.7109375" style="195" bestFit="1" customWidth="1"/>
    <col min="6638" max="6638" width="30.7109375" style="195" customWidth="1"/>
    <col min="6639" max="6639" width="29.5703125" style="195" customWidth="1"/>
    <col min="6640" max="6640" width="32.5703125" style="195" customWidth="1"/>
    <col min="6641" max="6641" width="12.5703125" style="195" customWidth="1"/>
    <col min="6642" max="6642" width="13.42578125" style="195" customWidth="1"/>
    <col min="6643" max="6643" width="10.140625" style="195" customWidth="1"/>
    <col min="6644" max="6644" width="31.7109375" style="195" customWidth="1"/>
    <col min="6645" max="6645" width="15.7109375" style="195" customWidth="1"/>
    <col min="6646" max="6646" width="18.28515625" style="195" customWidth="1"/>
    <col min="6647" max="6647" width="18" style="195" customWidth="1"/>
    <col min="6648" max="6648" width="12" style="195" customWidth="1"/>
    <col min="6649" max="6649" width="13.85546875" style="195" customWidth="1"/>
    <col min="6650" max="6650" width="11" style="195" customWidth="1"/>
    <col min="6651" max="6651" width="11.28515625" style="195" customWidth="1"/>
    <col min="6652" max="6652" width="6" style="195" customWidth="1"/>
    <col min="6653" max="6653" width="8" style="195" customWidth="1"/>
    <col min="6654" max="6654" width="9.5703125" style="195" customWidth="1"/>
    <col min="6655" max="6655" width="3.85546875" style="195" customWidth="1"/>
    <col min="6656" max="6656" width="6.85546875" style="195" customWidth="1"/>
    <col min="6657" max="6657" width="5.7109375" style="195" customWidth="1"/>
    <col min="6658" max="6658" width="4.85546875" style="195" customWidth="1"/>
    <col min="6659" max="6659" width="7.42578125" style="195" customWidth="1"/>
    <col min="6660" max="6660" width="5.5703125" style="195" customWidth="1"/>
    <col min="6661" max="6661" width="9.7109375" style="195" customWidth="1"/>
    <col min="6662" max="6662" width="11.85546875" style="195" customWidth="1"/>
    <col min="6663" max="6663" width="7" style="195" customWidth="1"/>
    <col min="6664" max="6664" width="18" style="195" customWidth="1"/>
    <col min="6665" max="6672" width="11.7109375" style="195" customWidth="1"/>
    <col min="6673" max="6892" width="11.7109375" style="195"/>
    <col min="6893" max="6893" width="6.7109375" style="195" bestFit="1" customWidth="1"/>
    <col min="6894" max="6894" width="30.7109375" style="195" customWidth="1"/>
    <col min="6895" max="6895" width="29.5703125" style="195" customWidth="1"/>
    <col min="6896" max="6896" width="32.5703125" style="195" customWidth="1"/>
    <col min="6897" max="6897" width="12.5703125" style="195" customWidth="1"/>
    <col min="6898" max="6898" width="13.42578125" style="195" customWidth="1"/>
    <col min="6899" max="6899" width="10.140625" style="195" customWidth="1"/>
    <col min="6900" max="6900" width="31.7109375" style="195" customWidth="1"/>
    <col min="6901" max="6901" width="15.7109375" style="195" customWidth="1"/>
    <col min="6902" max="6902" width="18.28515625" style="195" customWidth="1"/>
    <col min="6903" max="6903" width="18" style="195" customWidth="1"/>
    <col min="6904" max="6904" width="12" style="195" customWidth="1"/>
    <col min="6905" max="6905" width="13.85546875" style="195" customWidth="1"/>
    <col min="6906" max="6906" width="11" style="195" customWidth="1"/>
    <col min="6907" max="6907" width="11.28515625" style="195" customWidth="1"/>
    <col min="6908" max="6908" width="6" style="195" customWidth="1"/>
    <col min="6909" max="6909" width="8" style="195" customWidth="1"/>
    <col min="6910" max="6910" width="9.5703125" style="195" customWidth="1"/>
    <col min="6911" max="6911" width="3.85546875" style="195" customWidth="1"/>
    <col min="6912" max="6912" width="6.85546875" style="195" customWidth="1"/>
    <col min="6913" max="6913" width="5.7109375" style="195" customWidth="1"/>
    <col min="6914" max="6914" width="4.85546875" style="195" customWidth="1"/>
    <col min="6915" max="6915" width="7.42578125" style="195" customWidth="1"/>
    <col min="6916" max="6916" width="5.5703125" style="195" customWidth="1"/>
    <col min="6917" max="6917" width="9.7109375" style="195" customWidth="1"/>
    <col min="6918" max="6918" width="11.85546875" style="195" customWidth="1"/>
    <col min="6919" max="6919" width="7" style="195" customWidth="1"/>
    <col min="6920" max="6920" width="18" style="195" customWidth="1"/>
    <col min="6921" max="6928" width="11.7109375" style="195" customWidth="1"/>
    <col min="6929" max="7148" width="11.7109375" style="195"/>
    <col min="7149" max="7149" width="6.7109375" style="195" bestFit="1" customWidth="1"/>
    <col min="7150" max="7150" width="30.7109375" style="195" customWidth="1"/>
    <col min="7151" max="7151" width="29.5703125" style="195" customWidth="1"/>
    <col min="7152" max="7152" width="32.5703125" style="195" customWidth="1"/>
    <col min="7153" max="7153" width="12.5703125" style="195" customWidth="1"/>
    <col min="7154" max="7154" width="13.42578125" style="195" customWidth="1"/>
    <col min="7155" max="7155" width="10.140625" style="195" customWidth="1"/>
    <col min="7156" max="7156" width="31.7109375" style="195" customWidth="1"/>
    <col min="7157" max="7157" width="15.7109375" style="195" customWidth="1"/>
    <col min="7158" max="7158" width="18.28515625" style="195" customWidth="1"/>
    <col min="7159" max="7159" width="18" style="195" customWidth="1"/>
    <col min="7160" max="7160" width="12" style="195" customWidth="1"/>
    <col min="7161" max="7161" width="13.85546875" style="195" customWidth="1"/>
    <col min="7162" max="7162" width="11" style="195" customWidth="1"/>
    <col min="7163" max="7163" width="11.28515625" style="195" customWidth="1"/>
    <col min="7164" max="7164" width="6" style="195" customWidth="1"/>
    <col min="7165" max="7165" width="8" style="195" customWidth="1"/>
    <col min="7166" max="7166" width="9.5703125" style="195" customWidth="1"/>
    <col min="7167" max="7167" width="3.85546875" style="195" customWidth="1"/>
    <col min="7168" max="7168" width="6.85546875" style="195" customWidth="1"/>
    <col min="7169" max="7169" width="5.7109375" style="195" customWidth="1"/>
    <col min="7170" max="7170" width="4.85546875" style="195" customWidth="1"/>
    <col min="7171" max="7171" width="7.42578125" style="195" customWidth="1"/>
    <col min="7172" max="7172" width="5.5703125" style="195" customWidth="1"/>
    <col min="7173" max="7173" width="9.7109375" style="195" customWidth="1"/>
    <col min="7174" max="7174" width="11.85546875" style="195" customWidth="1"/>
    <col min="7175" max="7175" width="7" style="195" customWidth="1"/>
    <col min="7176" max="7176" width="18" style="195" customWidth="1"/>
    <col min="7177" max="7184" width="11.7109375" style="195" customWidth="1"/>
    <col min="7185" max="7404" width="11.7109375" style="195"/>
    <col min="7405" max="7405" width="6.7109375" style="195" bestFit="1" customWidth="1"/>
    <col min="7406" max="7406" width="30.7109375" style="195" customWidth="1"/>
    <col min="7407" max="7407" width="29.5703125" style="195" customWidth="1"/>
    <col min="7408" max="7408" width="32.5703125" style="195" customWidth="1"/>
    <col min="7409" max="7409" width="12.5703125" style="195" customWidth="1"/>
    <col min="7410" max="7410" width="13.42578125" style="195" customWidth="1"/>
    <col min="7411" max="7411" width="10.140625" style="195" customWidth="1"/>
    <col min="7412" max="7412" width="31.7109375" style="195" customWidth="1"/>
    <col min="7413" max="7413" width="15.7109375" style="195" customWidth="1"/>
    <col min="7414" max="7414" width="18.28515625" style="195" customWidth="1"/>
    <col min="7415" max="7415" width="18" style="195" customWidth="1"/>
    <col min="7416" max="7416" width="12" style="195" customWidth="1"/>
    <col min="7417" max="7417" width="13.85546875" style="195" customWidth="1"/>
    <col min="7418" max="7418" width="11" style="195" customWidth="1"/>
    <col min="7419" max="7419" width="11.28515625" style="195" customWidth="1"/>
    <col min="7420" max="7420" width="6" style="195" customWidth="1"/>
    <col min="7421" max="7421" width="8" style="195" customWidth="1"/>
    <col min="7422" max="7422" width="9.5703125" style="195" customWidth="1"/>
    <col min="7423" max="7423" width="3.85546875" style="195" customWidth="1"/>
    <col min="7424" max="7424" width="6.85546875" style="195" customWidth="1"/>
    <col min="7425" max="7425" width="5.7109375" style="195" customWidth="1"/>
    <col min="7426" max="7426" width="4.85546875" style="195" customWidth="1"/>
    <col min="7427" max="7427" width="7.42578125" style="195" customWidth="1"/>
    <col min="7428" max="7428" width="5.5703125" style="195" customWidth="1"/>
    <col min="7429" max="7429" width="9.7109375" style="195" customWidth="1"/>
    <col min="7430" max="7430" width="11.85546875" style="195" customWidth="1"/>
    <col min="7431" max="7431" width="7" style="195" customWidth="1"/>
    <col min="7432" max="7432" width="18" style="195" customWidth="1"/>
    <col min="7433" max="7440" width="11.7109375" style="195" customWidth="1"/>
    <col min="7441" max="7660" width="11.7109375" style="195"/>
    <col min="7661" max="7661" width="6.7109375" style="195" bestFit="1" customWidth="1"/>
    <col min="7662" max="7662" width="30.7109375" style="195" customWidth="1"/>
    <col min="7663" max="7663" width="29.5703125" style="195" customWidth="1"/>
    <col min="7664" max="7664" width="32.5703125" style="195" customWidth="1"/>
    <col min="7665" max="7665" width="12.5703125" style="195" customWidth="1"/>
    <col min="7666" max="7666" width="13.42578125" style="195" customWidth="1"/>
    <col min="7667" max="7667" width="10.140625" style="195" customWidth="1"/>
    <col min="7668" max="7668" width="31.7109375" style="195" customWidth="1"/>
    <col min="7669" max="7669" width="15.7109375" style="195" customWidth="1"/>
    <col min="7670" max="7670" width="18.28515625" style="195" customWidth="1"/>
    <col min="7671" max="7671" width="18" style="195" customWidth="1"/>
    <col min="7672" max="7672" width="12" style="195" customWidth="1"/>
    <col min="7673" max="7673" width="13.85546875" style="195" customWidth="1"/>
    <col min="7674" max="7674" width="11" style="195" customWidth="1"/>
    <col min="7675" max="7675" width="11.28515625" style="195" customWidth="1"/>
    <col min="7676" max="7676" width="6" style="195" customWidth="1"/>
    <col min="7677" max="7677" width="8" style="195" customWidth="1"/>
    <col min="7678" max="7678" width="9.5703125" style="195" customWidth="1"/>
    <col min="7679" max="7679" width="3.85546875" style="195" customWidth="1"/>
    <col min="7680" max="7680" width="6.85546875" style="195" customWidth="1"/>
    <col min="7681" max="7681" width="5.7109375" style="195" customWidth="1"/>
    <col min="7682" max="7682" width="4.85546875" style="195" customWidth="1"/>
    <col min="7683" max="7683" width="7.42578125" style="195" customWidth="1"/>
    <col min="7684" max="7684" width="5.5703125" style="195" customWidth="1"/>
    <col min="7685" max="7685" width="9.7109375" style="195" customWidth="1"/>
    <col min="7686" max="7686" width="11.85546875" style="195" customWidth="1"/>
    <col min="7687" max="7687" width="7" style="195" customWidth="1"/>
    <col min="7688" max="7688" width="18" style="195" customWidth="1"/>
    <col min="7689" max="7696" width="11.7109375" style="195" customWidth="1"/>
    <col min="7697" max="7916" width="11.7109375" style="195"/>
    <col min="7917" max="7917" width="6.7109375" style="195" bestFit="1" customWidth="1"/>
    <col min="7918" max="7918" width="30.7109375" style="195" customWidth="1"/>
    <col min="7919" max="7919" width="29.5703125" style="195" customWidth="1"/>
    <col min="7920" max="7920" width="32.5703125" style="195" customWidth="1"/>
    <col min="7921" max="7921" width="12.5703125" style="195" customWidth="1"/>
    <col min="7922" max="7922" width="13.42578125" style="195" customWidth="1"/>
    <col min="7923" max="7923" width="10.140625" style="195" customWidth="1"/>
    <col min="7924" max="7924" width="31.7109375" style="195" customWidth="1"/>
    <col min="7925" max="7925" width="15.7109375" style="195" customWidth="1"/>
    <col min="7926" max="7926" width="18.28515625" style="195" customWidth="1"/>
    <col min="7927" max="7927" width="18" style="195" customWidth="1"/>
    <col min="7928" max="7928" width="12" style="195" customWidth="1"/>
    <col min="7929" max="7929" width="13.85546875" style="195" customWidth="1"/>
    <col min="7930" max="7930" width="11" style="195" customWidth="1"/>
    <col min="7931" max="7931" width="11.28515625" style="195" customWidth="1"/>
    <col min="7932" max="7932" width="6" style="195" customWidth="1"/>
    <col min="7933" max="7933" width="8" style="195" customWidth="1"/>
    <col min="7934" max="7934" width="9.5703125" style="195" customWidth="1"/>
    <col min="7935" max="7935" width="3.85546875" style="195" customWidth="1"/>
    <col min="7936" max="7936" width="6.85546875" style="195" customWidth="1"/>
    <col min="7937" max="7937" width="5.7109375" style="195" customWidth="1"/>
    <col min="7938" max="7938" width="4.85546875" style="195" customWidth="1"/>
    <col min="7939" max="7939" width="7.42578125" style="195" customWidth="1"/>
    <col min="7940" max="7940" width="5.5703125" style="195" customWidth="1"/>
    <col min="7941" max="7941" width="9.7109375" style="195" customWidth="1"/>
    <col min="7942" max="7942" width="11.85546875" style="195" customWidth="1"/>
    <col min="7943" max="7943" width="7" style="195" customWidth="1"/>
    <col min="7944" max="7944" width="18" style="195" customWidth="1"/>
    <col min="7945" max="7952" width="11.7109375" style="195" customWidth="1"/>
    <col min="7953" max="8172" width="11.7109375" style="195"/>
    <col min="8173" max="8173" width="6.7109375" style="195" bestFit="1" customWidth="1"/>
    <col min="8174" max="8174" width="30.7109375" style="195" customWidth="1"/>
    <col min="8175" max="8175" width="29.5703125" style="195" customWidth="1"/>
    <col min="8176" max="8176" width="32.5703125" style="195" customWidth="1"/>
    <col min="8177" max="8177" width="12.5703125" style="195" customWidth="1"/>
    <col min="8178" max="8178" width="13.42578125" style="195" customWidth="1"/>
    <col min="8179" max="8179" width="10.140625" style="195" customWidth="1"/>
    <col min="8180" max="8180" width="31.7109375" style="195" customWidth="1"/>
    <col min="8181" max="8181" width="15.7109375" style="195" customWidth="1"/>
    <col min="8182" max="8182" width="18.28515625" style="195" customWidth="1"/>
    <col min="8183" max="8183" width="18" style="195" customWidth="1"/>
    <col min="8184" max="8184" width="12" style="195" customWidth="1"/>
    <col min="8185" max="8185" width="13.85546875" style="195" customWidth="1"/>
    <col min="8186" max="8186" width="11" style="195" customWidth="1"/>
    <col min="8187" max="8187" width="11.28515625" style="195" customWidth="1"/>
    <col min="8188" max="8188" width="6" style="195" customWidth="1"/>
    <col min="8189" max="8189" width="8" style="195" customWidth="1"/>
    <col min="8190" max="8190" width="9.5703125" style="195" customWidth="1"/>
    <col min="8191" max="8191" width="3.85546875" style="195" customWidth="1"/>
    <col min="8192" max="8192" width="6.85546875" style="195" customWidth="1"/>
    <col min="8193" max="8193" width="5.7109375" style="195" customWidth="1"/>
    <col min="8194" max="8194" width="4.85546875" style="195" customWidth="1"/>
    <col min="8195" max="8195" width="7.42578125" style="195" customWidth="1"/>
    <col min="8196" max="8196" width="5.5703125" style="195" customWidth="1"/>
    <col min="8197" max="8197" width="9.7109375" style="195" customWidth="1"/>
    <col min="8198" max="8198" width="11.85546875" style="195" customWidth="1"/>
    <col min="8199" max="8199" width="7" style="195" customWidth="1"/>
    <col min="8200" max="8200" width="18" style="195" customWidth="1"/>
    <col min="8201" max="8208" width="11.7109375" style="195" customWidth="1"/>
    <col min="8209" max="8428" width="11.7109375" style="195"/>
    <col min="8429" max="8429" width="6.7109375" style="195" bestFit="1" customWidth="1"/>
    <col min="8430" max="8430" width="30.7109375" style="195" customWidth="1"/>
    <col min="8431" max="8431" width="29.5703125" style="195" customWidth="1"/>
    <col min="8432" max="8432" width="32.5703125" style="195" customWidth="1"/>
    <col min="8433" max="8433" width="12.5703125" style="195" customWidth="1"/>
    <col min="8434" max="8434" width="13.42578125" style="195" customWidth="1"/>
    <col min="8435" max="8435" width="10.140625" style="195" customWidth="1"/>
    <col min="8436" max="8436" width="31.7109375" style="195" customWidth="1"/>
    <col min="8437" max="8437" width="15.7109375" style="195" customWidth="1"/>
    <col min="8438" max="8438" width="18.28515625" style="195" customWidth="1"/>
    <col min="8439" max="8439" width="18" style="195" customWidth="1"/>
    <col min="8440" max="8440" width="12" style="195" customWidth="1"/>
    <col min="8441" max="8441" width="13.85546875" style="195" customWidth="1"/>
    <col min="8442" max="8442" width="11" style="195" customWidth="1"/>
    <col min="8443" max="8443" width="11.28515625" style="195" customWidth="1"/>
    <col min="8444" max="8444" width="6" style="195" customWidth="1"/>
    <col min="8445" max="8445" width="8" style="195" customWidth="1"/>
    <col min="8446" max="8446" width="9.5703125" style="195" customWidth="1"/>
    <col min="8447" max="8447" width="3.85546875" style="195" customWidth="1"/>
    <col min="8448" max="8448" width="6.85546875" style="195" customWidth="1"/>
    <col min="8449" max="8449" width="5.7109375" style="195" customWidth="1"/>
    <col min="8450" max="8450" width="4.85546875" style="195" customWidth="1"/>
    <col min="8451" max="8451" width="7.42578125" style="195" customWidth="1"/>
    <col min="8452" max="8452" width="5.5703125" style="195" customWidth="1"/>
    <col min="8453" max="8453" width="9.7109375" style="195" customWidth="1"/>
    <col min="8454" max="8454" width="11.85546875" style="195" customWidth="1"/>
    <col min="8455" max="8455" width="7" style="195" customWidth="1"/>
    <col min="8456" max="8456" width="18" style="195" customWidth="1"/>
    <col min="8457" max="8464" width="11.7109375" style="195" customWidth="1"/>
    <col min="8465" max="8684" width="11.7109375" style="195"/>
    <col min="8685" max="8685" width="6.7109375" style="195" bestFit="1" customWidth="1"/>
    <col min="8686" max="8686" width="30.7109375" style="195" customWidth="1"/>
    <col min="8687" max="8687" width="29.5703125" style="195" customWidth="1"/>
    <col min="8688" max="8688" width="32.5703125" style="195" customWidth="1"/>
    <col min="8689" max="8689" width="12.5703125" style="195" customWidth="1"/>
    <col min="8690" max="8690" width="13.42578125" style="195" customWidth="1"/>
    <col min="8691" max="8691" width="10.140625" style="195" customWidth="1"/>
    <col min="8692" max="8692" width="31.7109375" style="195" customWidth="1"/>
    <col min="8693" max="8693" width="15.7109375" style="195" customWidth="1"/>
    <col min="8694" max="8694" width="18.28515625" style="195" customWidth="1"/>
    <col min="8695" max="8695" width="18" style="195" customWidth="1"/>
    <col min="8696" max="8696" width="12" style="195" customWidth="1"/>
    <col min="8697" max="8697" width="13.85546875" style="195" customWidth="1"/>
    <col min="8698" max="8698" width="11" style="195" customWidth="1"/>
    <col min="8699" max="8699" width="11.28515625" style="195" customWidth="1"/>
    <col min="8700" max="8700" width="6" style="195" customWidth="1"/>
    <col min="8701" max="8701" width="8" style="195" customWidth="1"/>
    <col min="8702" max="8702" width="9.5703125" style="195" customWidth="1"/>
    <col min="8703" max="8703" width="3.85546875" style="195" customWidth="1"/>
    <col min="8704" max="8704" width="6.85546875" style="195" customWidth="1"/>
    <col min="8705" max="8705" width="5.7109375" style="195" customWidth="1"/>
    <col min="8706" max="8706" width="4.85546875" style="195" customWidth="1"/>
    <col min="8707" max="8707" width="7.42578125" style="195" customWidth="1"/>
    <col min="8708" max="8708" width="5.5703125" style="195" customWidth="1"/>
    <col min="8709" max="8709" width="9.7109375" style="195" customWidth="1"/>
    <col min="8710" max="8710" width="11.85546875" style="195" customWidth="1"/>
    <col min="8711" max="8711" width="7" style="195" customWidth="1"/>
    <col min="8712" max="8712" width="18" style="195" customWidth="1"/>
    <col min="8713" max="8720" width="11.7109375" style="195" customWidth="1"/>
    <col min="8721" max="8940" width="11.7109375" style="195"/>
    <col min="8941" max="8941" width="6.7109375" style="195" bestFit="1" customWidth="1"/>
    <col min="8942" max="8942" width="30.7109375" style="195" customWidth="1"/>
    <col min="8943" max="8943" width="29.5703125" style="195" customWidth="1"/>
    <col min="8944" max="8944" width="32.5703125" style="195" customWidth="1"/>
    <col min="8945" max="8945" width="12.5703125" style="195" customWidth="1"/>
    <col min="8946" max="8946" width="13.42578125" style="195" customWidth="1"/>
    <col min="8947" max="8947" width="10.140625" style="195" customWidth="1"/>
    <col min="8948" max="8948" width="31.7109375" style="195" customWidth="1"/>
    <col min="8949" max="8949" width="15.7109375" style="195" customWidth="1"/>
    <col min="8950" max="8950" width="18.28515625" style="195" customWidth="1"/>
    <col min="8951" max="8951" width="18" style="195" customWidth="1"/>
    <col min="8952" max="8952" width="12" style="195" customWidth="1"/>
    <col min="8953" max="8953" width="13.85546875" style="195" customWidth="1"/>
    <col min="8954" max="8954" width="11" style="195" customWidth="1"/>
    <col min="8955" max="8955" width="11.28515625" style="195" customWidth="1"/>
    <col min="8956" max="8956" width="6" style="195" customWidth="1"/>
    <col min="8957" max="8957" width="8" style="195" customWidth="1"/>
    <col min="8958" max="8958" width="9.5703125" style="195" customWidth="1"/>
    <col min="8959" max="8959" width="3.85546875" style="195" customWidth="1"/>
    <col min="8960" max="8960" width="6.85546875" style="195" customWidth="1"/>
    <col min="8961" max="8961" width="5.7109375" style="195" customWidth="1"/>
    <col min="8962" max="8962" width="4.85546875" style="195" customWidth="1"/>
    <col min="8963" max="8963" width="7.42578125" style="195" customWidth="1"/>
    <col min="8964" max="8964" width="5.5703125" style="195" customWidth="1"/>
    <col min="8965" max="8965" width="9.7109375" style="195" customWidth="1"/>
    <col min="8966" max="8966" width="11.85546875" style="195" customWidth="1"/>
    <col min="8967" max="8967" width="7" style="195" customWidth="1"/>
    <col min="8968" max="8968" width="18" style="195" customWidth="1"/>
    <col min="8969" max="8976" width="11.7109375" style="195" customWidth="1"/>
    <col min="8977" max="9196" width="11.7109375" style="195"/>
    <col min="9197" max="9197" width="6.7109375" style="195" bestFit="1" customWidth="1"/>
    <col min="9198" max="9198" width="30.7109375" style="195" customWidth="1"/>
    <col min="9199" max="9199" width="29.5703125" style="195" customWidth="1"/>
    <col min="9200" max="9200" width="32.5703125" style="195" customWidth="1"/>
    <col min="9201" max="9201" width="12.5703125" style="195" customWidth="1"/>
    <col min="9202" max="9202" width="13.42578125" style="195" customWidth="1"/>
    <col min="9203" max="9203" width="10.140625" style="195" customWidth="1"/>
    <col min="9204" max="9204" width="31.7109375" style="195" customWidth="1"/>
    <col min="9205" max="9205" width="15.7109375" style="195" customWidth="1"/>
    <col min="9206" max="9206" width="18.28515625" style="195" customWidth="1"/>
    <col min="9207" max="9207" width="18" style="195" customWidth="1"/>
    <col min="9208" max="9208" width="12" style="195" customWidth="1"/>
    <col min="9209" max="9209" width="13.85546875" style="195" customWidth="1"/>
    <col min="9210" max="9210" width="11" style="195" customWidth="1"/>
    <col min="9211" max="9211" width="11.28515625" style="195" customWidth="1"/>
    <col min="9212" max="9212" width="6" style="195" customWidth="1"/>
    <col min="9213" max="9213" width="8" style="195" customWidth="1"/>
    <col min="9214" max="9214" width="9.5703125" style="195" customWidth="1"/>
    <col min="9215" max="9215" width="3.85546875" style="195" customWidth="1"/>
    <col min="9216" max="9216" width="6.85546875" style="195" customWidth="1"/>
    <col min="9217" max="9217" width="5.7109375" style="195" customWidth="1"/>
    <col min="9218" max="9218" width="4.85546875" style="195" customWidth="1"/>
    <col min="9219" max="9219" width="7.42578125" style="195" customWidth="1"/>
    <col min="9220" max="9220" width="5.5703125" style="195" customWidth="1"/>
    <col min="9221" max="9221" width="9.7109375" style="195" customWidth="1"/>
    <col min="9222" max="9222" width="11.85546875" style="195" customWidth="1"/>
    <col min="9223" max="9223" width="7" style="195" customWidth="1"/>
    <col min="9224" max="9224" width="18" style="195" customWidth="1"/>
    <col min="9225" max="9232" width="11.7109375" style="195" customWidth="1"/>
    <col min="9233" max="9452" width="11.7109375" style="195"/>
    <col min="9453" max="9453" width="6.7109375" style="195" bestFit="1" customWidth="1"/>
    <col min="9454" max="9454" width="30.7109375" style="195" customWidth="1"/>
    <col min="9455" max="9455" width="29.5703125" style="195" customWidth="1"/>
    <col min="9456" max="9456" width="32.5703125" style="195" customWidth="1"/>
    <col min="9457" max="9457" width="12.5703125" style="195" customWidth="1"/>
    <col min="9458" max="9458" width="13.42578125" style="195" customWidth="1"/>
    <col min="9459" max="9459" width="10.140625" style="195" customWidth="1"/>
    <col min="9460" max="9460" width="31.7109375" style="195" customWidth="1"/>
    <col min="9461" max="9461" width="15.7109375" style="195" customWidth="1"/>
    <col min="9462" max="9462" width="18.28515625" style="195" customWidth="1"/>
    <col min="9463" max="9463" width="18" style="195" customWidth="1"/>
    <col min="9464" max="9464" width="12" style="195" customWidth="1"/>
    <col min="9465" max="9465" width="13.85546875" style="195" customWidth="1"/>
    <col min="9466" max="9466" width="11" style="195" customWidth="1"/>
    <col min="9467" max="9467" width="11.28515625" style="195" customWidth="1"/>
    <col min="9468" max="9468" width="6" style="195" customWidth="1"/>
    <col min="9469" max="9469" width="8" style="195" customWidth="1"/>
    <col min="9470" max="9470" width="9.5703125" style="195" customWidth="1"/>
    <col min="9471" max="9471" width="3.85546875" style="195" customWidth="1"/>
    <col min="9472" max="9472" width="6.85546875" style="195" customWidth="1"/>
    <col min="9473" max="9473" width="5.7109375" style="195" customWidth="1"/>
    <col min="9474" max="9474" width="4.85546875" style="195" customWidth="1"/>
    <col min="9475" max="9475" width="7.42578125" style="195" customWidth="1"/>
    <col min="9476" max="9476" width="5.5703125" style="195" customWidth="1"/>
    <col min="9477" max="9477" width="9.7109375" style="195" customWidth="1"/>
    <col min="9478" max="9478" width="11.85546875" style="195" customWidth="1"/>
    <col min="9479" max="9479" width="7" style="195" customWidth="1"/>
    <col min="9480" max="9480" width="18" style="195" customWidth="1"/>
    <col min="9481" max="9488" width="11.7109375" style="195" customWidth="1"/>
    <col min="9489" max="9708" width="11.7109375" style="195"/>
    <col min="9709" max="9709" width="6.7109375" style="195" bestFit="1" customWidth="1"/>
    <col min="9710" max="9710" width="30.7109375" style="195" customWidth="1"/>
    <col min="9711" max="9711" width="29.5703125" style="195" customWidth="1"/>
    <col min="9712" max="9712" width="32.5703125" style="195" customWidth="1"/>
    <col min="9713" max="9713" width="12.5703125" style="195" customWidth="1"/>
    <col min="9714" max="9714" width="13.42578125" style="195" customWidth="1"/>
    <col min="9715" max="9715" width="10.140625" style="195" customWidth="1"/>
    <col min="9716" max="9716" width="31.7109375" style="195" customWidth="1"/>
    <col min="9717" max="9717" width="15.7109375" style="195" customWidth="1"/>
    <col min="9718" max="9718" width="18.28515625" style="195" customWidth="1"/>
    <col min="9719" max="9719" width="18" style="195" customWidth="1"/>
    <col min="9720" max="9720" width="12" style="195" customWidth="1"/>
    <col min="9721" max="9721" width="13.85546875" style="195" customWidth="1"/>
    <col min="9722" max="9722" width="11" style="195" customWidth="1"/>
    <col min="9723" max="9723" width="11.28515625" style="195" customWidth="1"/>
    <col min="9724" max="9724" width="6" style="195" customWidth="1"/>
    <col min="9725" max="9725" width="8" style="195" customWidth="1"/>
    <col min="9726" max="9726" width="9.5703125" style="195" customWidth="1"/>
    <col min="9727" max="9727" width="3.85546875" style="195" customWidth="1"/>
    <col min="9728" max="9728" width="6.85546875" style="195" customWidth="1"/>
    <col min="9729" max="9729" width="5.7109375" style="195" customWidth="1"/>
    <col min="9730" max="9730" width="4.85546875" style="195" customWidth="1"/>
    <col min="9731" max="9731" width="7.42578125" style="195" customWidth="1"/>
    <col min="9732" max="9732" width="5.5703125" style="195" customWidth="1"/>
    <col min="9733" max="9733" width="9.7109375" style="195" customWidth="1"/>
    <col min="9734" max="9734" width="11.85546875" style="195" customWidth="1"/>
    <col min="9735" max="9735" width="7" style="195" customWidth="1"/>
    <col min="9736" max="9736" width="18" style="195" customWidth="1"/>
    <col min="9737" max="9744" width="11.7109375" style="195" customWidth="1"/>
    <col min="9745" max="9964" width="11.7109375" style="195"/>
    <col min="9965" max="9965" width="6.7109375" style="195" bestFit="1" customWidth="1"/>
    <col min="9966" max="9966" width="30.7109375" style="195" customWidth="1"/>
    <col min="9967" max="9967" width="29.5703125" style="195" customWidth="1"/>
    <col min="9968" max="9968" width="32.5703125" style="195" customWidth="1"/>
    <col min="9969" max="9969" width="12.5703125" style="195" customWidth="1"/>
    <col min="9970" max="9970" width="13.42578125" style="195" customWidth="1"/>
    <col min="9971" max="9971" width="10.140625" style="195" customWidth="1"/>
    <col min="9972" max="9972" width="31.7109375" style="195" customWidth="1"/>
    <col min="9973" max="9973" width="15.7109375" style="195" customWidth="1"/>
    <col min="9974" max="9974" width="18.28515625" style="195" customWidth="1"/>
    <col min="9975" max="9975" width="18" style="195" customWidth="1"/>
    <col min="9976" max="9976" width="12" style="195" customWidth="1"/>
    <col min="9977" max="9977" width="13.85546875" style="195" customWidth="1"/>
    <col min="9978" max="9978" width="11" style="195" customWidth="1"/>
    <col min="9979" max="9979" width="11.28515625" style="195" customWidth="1"/>
    <col min="9980" max="9980" width="6" style="195" customWidth="1"/>
    <col min="9981" max="9981" width="8" style="195" customWidth="1"/>
    <col min="9982" max="9982" width="9.5703125" style="195" customWidth="1"/>
    <col min="9983" max="9983" width="3.85546875" style="195" customWidth="1"/>
    <col min="9984" max="9984" width="6.85546875" style="195" customWidth="1"/>
    <col min="9985" max="9985" width="5.7109375" style="195" customWidth="1"/>
    <col min="9986" max="9986" width="4.85546875" style="195" customWidth="1"/>
    <col min="9987" max="9987" width="7.42578125" style="195" customWidth="1"/>
    <col min="9988" max="9988" width="5.5703125" style="195" customWidth="1"/>
    <col min="9989" max="9989" width="9.7109375" style="195" customWidth="1"/>
    <col min="9990" max="9990" width="11.85546875" style="195" customWidth="1"/>
    <col min="9991" max="9991" width="7" style="195" customWidth="1"/>
    <col min="9992" max="9992" width="18" style="195" customWidth="1"/>
    <col min="9993" max="10000" width="11.7109375" style="195" customWidth="1"/>
    <col min="10001" max="10220" width="11.7109375" style="195"/>
    <col min="10221" max="10221" width="6.7109375" style="195" bestFit="1" customWidth="1"/>
    <col min="10222" max="10222" width="30.7109375" style="195" customWidth="1"/>
    <col min="10223" max="10223" width="29.5703125" style="195" customWidth="1"/>
    <col min="10224" max="10224" width="32.5703125" style="195" customWidth="1"/>
    <col min="10225" max="10225" width="12.5703125" style="195" customWidth="1"/>
    <col min="10226" max="10226" width="13.42578125" style="195" customWidth="1"/>
    <col min="10227" max="10227" width="10.140625" style="195" customWidth="1"/>
    <col min="10228" max="10228" width="31.7109375" style="195" customWidth="1"/>
    <col min="10229" max="10229" width="15.7109375" style="195" customWidth="1"/>
    <col min="10230" max="10230" width="18.28515625" style="195" customWidth="1"/>
    <col min="10231" max="10231" width="18" style="195" customWidth="1"/>
    <col min="10232" max="10232" width="12" style="195" customWidth="1"/>
    <col min="10233" max="10233" width="13.85546875" style="195" customWidth="1"/>
    <col min="10234" max="10234" width="11" style="195" customWidth="1"/>
    <col min="10235" max="10235" width="11.28515625" style="195" customWidth="1"/>
    <col min="10236" max="10236" width="6" style="195" customWidth="1"/>
    <col min="10237" max="10237" width="8" style="195" customWidth="1"/>
    <col min="10238" max="10238" width="9.5703125" style="195" customWidth="1"/>
    <col min="10239" max="10239" width="3.85546875" style="195" customWidth="1"/>
    <col min="10240" max="10240" width="6.85546875" style="195" customWidth="1"/>
    <col min="10241" max="10241" width="5.7109375" style="195" customWidth="1"/>
    <col min="10242" max="10242" width="4.85546875" style="195" customWidth="1"/>
    <col min="10243" max="10243" width="7.42578125" style="195" customWidth="1"/>
    <col min="10244" max="10244" width="5.5703125" style="195" customWidth="1"/>
    <col min="10245" max="10245" width="9.7109375" style="195" customWidth="1"/>
    <col min="10246" max="10246" width="11.85546875" style="195" customWidth="1"/>
    <col min="10247" max="10247" width="7" style="195" customWidth="1"/>
    <col min="10248" max="10248" width="18" style="195" customWidth="1"/>
    <col min="10249" max="10256" width="11.7109375" style="195" customWidth="1"/>
    <col min="10257" max="10476" width="11.7109375" style="195"/>
    <col min="10477" max="10477" width="6.7109375" style="195" bestFit="1" customWidth="1"/>
    <col min="10478" max="10478" width="30.7109375" style="195" customWidth="1"/>
    <col min="10479" max="10479" width="29.5703125" style="195" customWidth="1"/>
    <col min="10480" max="10480" width="32.5703125" style="195" customWidth="1"/>
    <col min="10481" max="10481" width="12.5703125" style="195" customWidth="1"/>
    <col min="10482" max="10482" width="13.42578125" style="195" customWidth="1"/>
    <col min="10483" max="10483" width="10.140625" style="195" customWidth="1"/>
    <col min="10484" max="10484" width="31.7109375" style="195" customWidth="1"/>
    <col min="10485" max="10485" width="15.7109375" style="195" customWidth="1"/>
    <col min="10486" max="10486" width="18.28515625" style="195" customWidth="1"/>
    <col min="10487" max="10487" width="18" style="195" customWidth="1"/>
    <col min="10488" max="10488" width="12" style="195" customWidth="1"/>
    <col min="10489" max="10489" width="13.85546875" style="195" customWidth="1"/>
    <col min="10490" max="10490" width="11" style="195" customWidth="1"/>
    <col min="10491" max="10491" width="11.28515625" style="195" customWidth="1"/>
    <col min="10492" max="10492" width="6" style="195" customWidth="1"/>
    <col min="10493" max="10493" width="8" style="195" customWidth="1"/>
    <col min="10494" max="10494" width="9.5703125" style="195" customWidth="1"/>
    <col min="10495" max="10495" width="3.85546875" style="195" customWidth="1"/>
    <col min="10496" max="10496" width="6.85546875" style="195" customWidth="1"/>
    <col min="10497" max="10497" width="5.7109375" style="195" customWidth="1"/>
    <col min="10498" max="10498" width="4.85546875" style="195" customWidth="1"/>
    <col min="10499" max="10499" width="7.42578125" style="195" customWidth="1"/>
    <col min="10500" max="10500" width="5.5703125" style="195" customWidth="1"/>
    <col min="10501" max="10501" width="9.7109375" style="195" customWidth="1"/>
    <col min="10502" max="10502" width="11.85546875" style="195" customWidth="1"/>
    <col min="10503" max="10503" width="7" style="195" customWidth="1"/>
    <col min="10504" max="10504" width="18" style="195" customWidth="1"/>
    <col min="10505" max="10512" width="11.7109375" style="195" customWidth="1"/>
    <col min="10513" max="10732" width="11.7109375" style="195"/>
    <col min="10733" max="10733" width="6.7109375" style="195" bestFit="1" customWidth="1"/>
    <col min="10734" max="10734" width="30.7109375" style="195" customWidth="1"/>
    <col min="10735" max="10735" width="29.5703125" style="195" customWidth="1"/>
    <col min="10736" max="10736" width="32.5703125" style="195" customWidth="1"/>
    <col min="10737" max="10737" width="12.5703125" style="195" customWidth="1"/>
    <col min="10738" max="10738" width="13.42578125" style="195" customWidth="1"/>
    <col min="10739" max="10739" width="10.140625" style="195" customWidth="1"/>
    <col min="10740" max="10740" width="31.7109375" style="195" customWidth="1"/>
    <col min="10741" max="10741" width="15.7109375" style="195" customWidth="1"/>
    <col min="10742" max="10742" width="18.28515625" style="195" customWidth="1"/>
    <col min="10743" max="10743" width="18" style="195" customWidth="1"/>
    <col min="10744" max="10744" width="12" style="195" customWidth="1"/>
    <col min="10745" max="10745" width="13.85546875" style="195" customWidth="1"/>
    <col min="10746" max="10746" width="11" style="195" customWidth="1"/>
    <col min="10747" max="10747" width="11.28515625" style="195" customWidth="1"/>
    <col min="10748" max="10748" width="6" style="195" customWidth="1"/>
    <col min="10749" max="10749" width="8" style="195" customWidth="1"/>
    <col min="10750" max="10750" width="9.5703125" style="195" customWidth="1"/>
    <col min="10751" max="10751" width="3.85546875" style="195" customWidth="1"/>
    <col min="10752" max="10752" width="6.85546875" style="195" customWidth="1"/>
    <col min="10753" max="10753" width="5.7109375" style="195" customWidth="1"/>
    <col min="10754" max="10754" width="4.85546875" style="195" customWidth="1"/>
    <col min="10755" max="10755" width="7.42578125" style="195" customWidth="1"/>
    <col min="10756" max="10756" width="5.5703125" style="195" customWidth="1"/>
    <col min="10757" max="10757" width="9.7109375" style="195" customWidth="1"/>
    <col min="10758" max="10758" width="11.85546875" style="195" customWidth="1"/>
    <col min="10759" max="10759" width="7" style="195" customWidth="1"/>
    <col min="10760" max="10760" width="18" style="195" customWidth="1"/>
    <col min="10761" max="10768" width="11.7109375" style="195" customWidth="1"/>
    <col min="10769" max="10988" width="11.7109375" style="195"/>
    <col min="10989" max="10989" width="6.7109375" style="195" bestFit="1" customWidth="1"/>
    <col min="10990" max="10990" width="30.7109375" style="195" customWidth="1"/>
    <col min="10991" max="10991" width="29.5703125" style="195" customWidth="1"/>
    <col min="10992" max="10992" width="32.5703125" style="195" customWidth="1"/>
    <col min="10993" max="10993" width="12.5703125" style="195" customWidth="1"/>
    <col min="10994" max="10994" width="13.42578125" style="195" customWidth="1"/>
    <col min="10995" max="10995" width="10.140625" style="195" customWidth="1"/>
    <col min="10996" max="10996" width="31.7109375" style="195" customWidth="1"/>
    <col min="10997" max="10997" width="15.7109375" style="195" customWidth="1"/>
    <col min="10998" max="10998" width="18.28515625" style="195" customWidth="1"/>
    <col min="10999" max="10999" width="18" style="195" customWidth="1"/>
    <col min="11000" max="11000" width="12" style="195" customWidth="1"/>
    <col min="11001" max="11001" width="13.85546875" style="195" customWidth="1"/>
    <col min="11002" max="11002" width="11" style="195" customWidth="1"/>
    <col min="11003" max="11003" width="11.28515625" style="195" customWidth="1"/>
    <col min="11004" max="11004" width="6" style="195" customWidth="1"/>
    <col min="11005" max="11005" width="8" style="195" customWidth="1"/>
    <col min="11006" max="11006" width="9.5703125" style="195" customWidth="1"/>
    <col min="11007" max="11007" width="3.85546875" style="195" customWidth="1"/>
    <col min="11008" max="11008" width="6.85546875" style="195" customWidth="1"/>
    <col min="11009" max="11009" width="5.7109375" style="195" customWidth="1"/>
    <col min="11010" max="11010" width="4.85546875" style="195" customWidth="1"/>
    <col min="11011" max="11011" width="7.42578125" style="195" customWidth="1"/>
    <col min="11012" max="11012" width="5.5703125" style="195" customWidth="1"/>
    <col min="11013" max="11013" width="9.7109375" style="195" customWidth="1"/>
    <col min="11014" max="11014" width="11.85546875" style="195" customWidth="1"/>
    <col min="11015" max="11015" width="7" style="195" customWidth="1"/>
    <col min="11016" max="11016" width="18" style="195" customWidth="1"/>
    <col min="11017" max="11024" width="11.7109375" style="195" customWidth="1"/>
    <col min="11025" max="11244" width="11.7109375" style="195"/>
    <col min="11245" max="11245" width="6.7109375" style="195" bestFit="1" customWidth="1"/>
    <col min="11246" max="11246" width="30.7109375" style="195" customWidth="1"/>
    <col min="11247" max="11247" width="29.5703125" style="195" customWidth="1"/>
    <col min="11248" max="11248" width="32.5703125" style="195" customWidth="1"/>
    <col min="11249" max="11249" width="12.5703125" style="195" customWidth="1"/>
    <col min="11250" max="11250" width="13.42578125" style="195" customWidth="1"/>
    <col min="11251" max="11251" width="10.140625" style="195" customWidth="1"/>
    <col min="11252" max="11252" width="31.7109375" style="195" customWidth="1"/>
    <col min="11253" max="11253" width="15.7109375" style="195" customWidth="1"/>
    <col min="11254" max="11254" width="18.28515625" style="195" customWidth="1"/>
    <col min="11255" max="11255" width="18" style="195" customWidth="1"/>
    <col min="11256" max="11256" width="12" style="195" customWidth="1"/>
    <col min="11257" max="11257" width="13.85546875" style="195" customWidth="1"/>
    <col min="11258" max="11258" width="11" style="195" customWidth="1"/>
    <col min="11259" max="11259" width="11.28515625" style="195" customWidth="1"/>
    <col min="11260" max="11260" width="6" style="195" customWidth="1"/>
    <col min="11261" max="11261" width="8" style="195" customWidth="1"/>
    <col min="11262" max="11262" width="9.5703125" style="195" customWidth="1"/>
    <col min="11263" max="11263" width="3.85546875" style="195" customWidth="1"/>
    <col min="11264" max="11264" width="6.85546875" style="195" customWidth="1"/>
    <col min="11265" max="11265" width="5.7109375" style="195" customWidth="1"/>
    <col min="11266" max="11266" width="4.85546875" style="195" customWidth="1"/>
    <col min="11267" max="11267" width="7.42578125" style="195" customWidth="1"/>
    <col min="11268" max="11268" width="5.5703125" style="195" customWidth="1"/>
    <col min="11269" max="11269" width="9.7109375" style="195" customWidth="1"/>
    <col min="11270" max="11270" width="11.85546875" style="195" customWidth="1"/>
    <col min="11271" max="11271" width="7" style="195" customWidth="1"/>
    <col min="11272" max="11272" width="18" style="195" customWidth="1"/>
    <col min="11273" max="11280" width="11.7109375" style="195" customWidth="1"/>
    <col min="11281" max="11500" width="11.7109375" style="195"/>
    <col min="11501" max="11501" width="6.7109375" style="195" bestFit="1" customWidth="1"/>
    <col min="11502" max="11502" width="30.7109375" style="195" customWidth="1"/>
    <col min="11503" max="11503" width="29.5703125" style="195" customWidth="1"/>
    <col min="11504" max="11504" width="32.5703125" style="195" customWidth="1"/>
    <col min="11505" max="11505" width="12.5703125" style="195" customWidth="1"/>
    <col min="11506" max="11506" width="13.42578125" style="195" customWidth="1"/>
    <col min="11507" max="11507" width="10.140625" style="195" customWidth="1"/>
    <col min="11508" max="11508" width="31.7109375" style="195" customWidth="1"/>
    <col min="11509" max="11509" width="15.7109375" style="195" customWidth="1"/>
    <col min="11510" max="11510" width="18.28515625" style="195" customWidth="1"/>
    <col min="11511" max="11511" width="18" style="195" customWidth="1"/>
    <col min="11512" max="11512" width="12" style="195" customWidth="1"/>
    <col min="11513" max="11513" width="13.85546875" style="195" customWidth="1"/>
    <col min="11514" max="11514" width="11" style="195" customWidth="1"/>
    <col min="11515" max="11515" width="11.28515625" style="195" customWidth="1"/>
    <col min="11516" max="11516" width="6" style="195" customWidth="1"/>
    <col min="11517" max="11517" width="8" style="195" customWidth="1"/>
    <col min="11518" max="11518" width="9.5703125" style="195" customWidth="1"/>
    <col min="11519" max="11519" width="3.85546875" style="195" customWidth="1"/>
    <col min="11520" max="11520" width="6.85546875" style="195" customWidth="1"/>
    <col min="11521" max="11521" width="5.7109375" style="195" customWidth="1"/>
    <col min="11522" max="11522" width="4.85546875" style="195" customWidth="1"/>
    <col min="11523" max="11523" width="7.42578125" style="195" customWidth="1"/>
    <col min="11524" max="11524" width="5.5703125" style="195" customWidth="1"/>
    <col min="11525" max="11525" width="9.7109375" style="195" customWidth="1"/>
    <col min="11526" max="11526" width="11.85546875" style="195" customWidth="1"/>
    <col min="11527" max="11527" width="7" style="195" customWidth="1"/>
    <col min="11528" max="11528" width="18" style="195" customWidth="1"/>
    <col min="11529" max="11536" width="11.7109375" style="195" customWidth="1"/>
    <col min="11537" max="11756" width="11.7109375" style="195"/>
    <col min="11757" max="11757" width="6.7109375" style="195" bestFit="1" customWidth="1"/>
    <col min="11758" max="11758" width="30.7109375" style="195" customWidth="1"/>
    <col min="11759" max="11759" width="29.5703125" style="195" customWidth="1"/>
    <col min="11760" max="11760" width="32.5703125" style="195" customWidth="1"/>
    <col min="11761" max="11761" width="12.5703125" style="195" customWidth="1"/>
    <col min="11762" max="11762" width="13.42578125" style="195" customWidth="1"/>
    <col min="11763" max="11763" width="10.140625" style="195" customWidth="1"/>
    <col min="11764" max="11764" width="31.7109375" style="195" customWidth="1"/>
    <col min="11765" max="11765" width="15.7109375" style="195" customWidth="1"/>
    <col min="11766" max="11766" width="18.28515625" style="195" customWidth="1"/>
    <col min="11767" max="11767" width="18" style="195" customWidth="1"/>
    <col min="11768" max="11768" width="12" style="195" customWidth="1"/>
    <col min="11769" max="11769" width="13.85546875" style="195" customWidth="1"/>
    <col min="11770" max="11770" width="11" style="195" customWidth="1"/>
    <col min="11771" max="11771" width="11.28515625" style="195" customWidth="1"/>
    <col min="11772" max="11772" width="6" style="195" customWidth="1"/>
    <col min="11773" max="11773" width="8" style="195" customWidth="1"/>
    <col min="11774" max="11774" width="9.5703125" style="195" customWidth="1"/>
    <col min="11775" max="11775" width="3.85546875" style="195" customWidth="1"/>
    <col min="11776" max="11776" width="6.85546875" style="195" customWidth="1"/>
    <col min="11777" max="11777" width="5.7109375" style="195" customWidth="1"/>
    <col min="11778" max="11778" width="4.85546875" style="195" customWidth="1"/>
    <col min="11779" max="11779" width="7.42578125" style="195" customWidth="1"/>
    <col min="11780" max="11780" width="5.5703125" style="195" customWidth="1"/>
    <col min="11781" max="11781" width="9.7109375" style="195" customWidth="1"/>
    <col min="11782" max="11782" width="11.85546875" style="195" customWidth="1"/>
    <col min="11783" max="11783" width="7" style="195" customWidth="1"/>
    <col min="11784" max="11784" width="18" style="195" customWidth="1"/>
    <col min="11785" max="11792" width="11.7109375" style="195" customWidth="1"/>
    <col min="11793" max="12012" width="11.7109375" style="195"/>
    <col min="12013" max="12013" width="6.7109375" style="195" bestFit="1" customWidth="1"/>
    <col min="12014" max="12014" width="30.7109375" style="195" customWidth="1"/>
    <col min="12015" max="12015" width="29.5703125" style="195" customWidth="1"/>
    <col min="12016" max="12016" width="32.5703125" style="195" customWidth="1"/>
    <col min="12017" max="12017" width="12.5703125" style="195" customWidth="1"/>
    <col min="12018" max="12018" width="13.42578125" style="195" customWidth="1"/>
    <col min="12019" max="12019" width="10.140625" style="195" customWidth="1"/>
    <col min="12020" max="12020" width="31.7109375" style="195" customWidth="1"/>
    <col min="12021" max="12021" width="15.7109375" style="195" customWidth="1"/>
    <col min="12022" max="12022" width="18.28515625" style="195" customWidth="1"/>
    <col min="12023" max="12023" width="18" style="195" customWidth="1"/>
    <col min="12024" max="12024" width="12" style="195" customWidth="1"/>
    <col min="12025" max="12025" width="13.85546875" style="195" customWidth="1"/>
    <col min="12026" max="12026" width="11" style="195" customWidth="1"/>
    <col min="12027" max="12027" width="11.28515625" style="195" customWidth="1"/>
    <col min="12028" max="12028" width="6" style="195" customWidth="1"/>
    <col min="12029" max="12029" width="8" style="195" customWidth="1"/>
    <col min="12030" max="12030" width="9.5703125" style="195" customWidth="1"/>
    <col min="12031" max="12031" width="3.85546875" style="195" customWidth="1"/>
    <col min="12032" max="12032" width="6.85546875" style="195" customWidth="1"/>
    <col min="12033" max="12033" width="5.7109375" style="195" customWidth="1"/>
    <col min="12034" max="12034" width="4.85546875" style="195" customWidth="1"/>
    <col min="12035" max="12035" width="7.42578125" style="195" customWidth="1"/>
    <col min="12036" max="12036" width="5.5703125" style="195" customWidth="1"/>
    <col min="12037" max="12037" width="9.7109375" style="195" customWidth="1"/>
    <col min="12038" max="12038" width="11.85546875" style="195" customWidth="1"/>
    <col min="12039" max="12039" width="7" style="195" customWidth="1"/>
    <col min="12040" max="12040" width="18" style="195" customWidth="1"/>
    <col min="12041" max="12048" width="11.7109375" style="195" customWidth="1"/>
    <col min="12049" max="12268" width="11.7109375" style="195"/>
    <col min="12269" max="12269" width="6.7109375" style="195" bestFit="1" customWidth="1"/>
    <col min="12270" max="12270" width="30.7109375" style="195" customWidth="1"/>
    <col min="12271" max="12271" width="29.5703125" style="195" customWidth="1"/>
    <col min="12272" max="12272" width="32.5703125" style="195" customWidth="1"/>
    <col min="12273" max="12273" width="12.5703125" style="195" customWidth="1"/>
    <col min="12274" max="12274" width="13.42578125" style="195" customWidth="1"/>
    <col min="12275" max="12275" width="10.140625" style="195" customWidth="1"/>
    <col min="12276" max="12276" width="31.7109375" style="195" customWidth="1"/>
    <col min="12277" max="12277" width="15.7109375" style="195" customWidth="1"/>
    <col min="12278" max="12278" width="18.28515625" style="195" customWidth="1"/>
    <col min="12279" max="12279" width="18" style="195" customWidth="1"/>
    <col min="12280" max="12280" width="12" style="195" customWidth="1"/>
    <col min="12281" max="12281" width="13.85546875" style="195" customWidth="1"/>
    <col min="12282" max="12282" width="11" style="195" customWidth="1"/>
    <col min="12283" max="12283" width="11.28515625" style="195" customWidth="1"/>
    <col min="12284" max="12284" width="6" style="195" customWidth="1"/>
    <col min="12285" max="12285" width="8" style="195" customWidth="1"/>
    <col min="12286" max="12286" width="9.5703125" style="195" customWidth="1"/>
    <col min="12287" max="12287" width="3.85546875" style="195" customWidth="1"/>
    <col min="12288" max="12288" width="6.85546875" style="195" customWidth="1"/>
    <col min="12289" max="12289" width="5.7109375" style="195" customWidth="1"/>
    <col min="12290" max="12290" width="4.85546875" style="195" customWidth="1"/>
    <col min="12291" max="12291" width="7.42578125" style="195" customWidth="1"/>
    <col min="12292" max="12292" width="5.5703125" style="195" customWidth="1"/>
    <col min="12293" max="12293" width="9.7109375" style="195" customWidth="1"/>
    <col min="12294" max="12294" width="11.85546875" style="195" customWidth="1"/>
    <col min="12295" max="12295" width="7" style="195" customWidth="1"/>
    <col min="12296" max="12296" width="18" style="195" customWidth="1"/>
    <col min="12297" max="12304" width="11.7109375" style="195" customWidth="1"/>
    <col min="12305" max="12524" width="11.7109375" style="195"/>
    <col min="12525" max="12525" width="6.7109375" style="195" bestFit="1" customWidth="1"/>
    <col min="12526" max="12526" width="30.7109375" style="195" customWidth="1"/>
    <col min="12527" max="12527" width="29.5703125" style="195" customWidth="1"/>
    <col min="12528" max="12528" width="32.5703125" style="195" customWidth="1"/>
    <col min="12529" max="12529" width="12.5703125" style="195" customWidth="1"/>
    <col min="12530" max="12530" width="13.42578125" style="195" customWidth="1"/>
    <col min="12531" max="12531" width="10.140625" style="195" customWidth="1"/>
    <col min="12532" max="12532" width="31.7109375" style="195" customWidth="1"/>
    <col min="12533" max="12533" width="15.7109375" style="195" customWidth="1"/>
    <col min="12534" max="12534" width="18.28515625" style="195" customWidth="1"/>
    <col min="12535" max="12535" width="18" style="195" customWidth="1"/>
    <col min="12536" max="12536" width="12" style="195" customWidth="1"/>
    <col min="12537" max="12537" width="13.85546875" style="195" customWidth="1"/>
    <col min="12538" max="12538" width="11" style="195" customWidth="1"/>
    <col min="12539" max="12539" width="11.28515625" style="195" customWidth="1"/>
    <col min="12540" max="12540" width="6" style="195" customWidth="1"/>
    <col min="12541" max="12541" width="8" style="195" customWidth="1"/>
    <col min="12542" max="12542" width="9.5703125" style="195" customWidth="1"/>
    <col min="12543" max="12543" width="3.85546875" style="195" customWidth="1"/>
    <col min="12544" max="12544" width="6.85546875" style="195" customWidth="1"/>
    <col min="12545" max="12545" width="5.7109375" style="195" customWidth="1"/>
    <col min="12546" max="12546" width="4.85546875" style="195" customWidth="1"/>
    <col min="12547" max="12547" width="7.42578125" style="195" customWidth="1"/>
    <col min="12548" max="12548" width="5.5703125" style="195" customWidth="1"/>
    <col min="12549" max="12549" width="9.7109375" style="195" customWidth="1"/>
    <col min="12550" max="12550" width="11.85546875" style="195" customWidth="1"/>
    <col min="12551" max="12551" width="7" style="195" customWidth="1"/>
    <col min="12552" max="12552" width="18" style="195" customWidth="1"/>
    <col min="12553" max="12560" width="11.7109375" style="195" customWidth="1"/>
    <col min="12561" max="12780" width="11.7109375" style="195"/>
    <col min="12781" max="12781" width="6.7109375" style="195" bestFit="1" customWidth="1"/>
    <col min="12782" max="12782" width="30.7109375" style="195" customWidth="1"/>
    <col min="12783" max="12783" width="29.5703125" style="195" customWidth="1"/>
    <col min="12784" max="12784" width="32.5703125" style="195" customWidth="1"/>
    <col min="12785" max="12785" width="12.5703125" style="195" customWidth="1"/>
    <col min="12786" max="12786" width="13.42578125" style="195" customWidth="1"/>
    <col min="12787" max="12787" width="10.140625" style="195" customWidth="1"/>
    <col min="12788" max="12788" width="31.7109375" style="195" customWidth="1"/>
    <col min="12789" max="12789" width="15.7109375" style="195" customWidth="1"/>
    <col min="12790" max="12790" width="18.28515625" style="195" customWidth="1"/>
    <col min="12791" max="12791" width="18" style="195" customWidth="1"/>
    <col min="12792" max="12792" width="12" style="195" customWidth="1"/>
    <col min="12793" max="12793" width="13.85546875" style="195" customWidth="1"/>
    <col min="12794" max="12794" width="11" style="195" customWidth="1"/>
    <col min="12795" max="12795" width="11.28515625" style="195" customWidth="1"/>
    <col min="12796" max="12796" width="6" style="195" customWidth="1"/>
    <col min="12797" max="12797" width="8" style="195" customWidth="1"/>
    <col min="12798" max="12798" width="9.5703125" style="195" customWidth="1"/>
    <col min="12799" max="12799" width="3.85546875" style="195" customWidth="1"/>
    <col min="12800" max="12800" width="6.85546875" style="195" customWidth="1"/>
    <col min="12801" max="12801" width="5.7109375" style="195" customWidth="1"/>
    <col min="12802" max="12802" width="4.85546875" style="195" customWidth="1"/>
    <col min="12803" max="12803" width="7.42578125" style="195" customWidth="1"/>
    <col min="12804" max="12804" width="5.5703125" style="195" customWidth="1"/>
    <col min="12805" max="12805" width="9.7109375" style="195" customWidth="1"/>
    <col min="12806" max="12806" width="11.85546875" style="195" customWidth="1"/>
    <col min="12807" max="12807" width="7" style="195" customWidth="1"/>
    <col min="12808" max="12808" width="18" style="195" customWidth="1"/>
    <col min="12809" max="12816" width="11.7109375" style="195" customWidth="1"/>
    <col min="12817" max="13036" width="11.7109375" style="195"/>
    <col min="13037" max="13037" width="6.7109375" style="195" bestFit="1" customWidth="1"/>
    <col min="13038" max="13038" width="30.7109375" style="195" customWidth="1"/>
    <col min="13039" max="13039" width="29.5703125" style="195" customWidth="1"/>
    <col min="13040" max="13040" width="32.5703125" style="195" customWidth="1"/>
    <col min="13041" max="13041" width="12.5703125" style="195" customWidth="1"/>
    <col min="13042" max="13042" width="13.42578125" style="195" customWidth="1"/>
    <col min="13043" max="13043" width="10.140625" style="195" customWidth="1"/>
    <col min="13044" max="13044" width="31.7109375" style="195" customWidth="1"/>
    <col min="13045" max="13045" width="15.7109375" style="195" customWidth="1"/>
    <col min="13046" max="13046" width="18.28515625" style="195" customWidth="1"/>
    <col min="13047" max="13047" width="18" style="195" customWidth="1"/>
    <col min="13048" max="13048" width="12" style="195" customWidth="1"/>
    <col min="13049" max="13049" width="13.85546875" style="195" customWidth="1"/>
    <col min="13050" max="13050" width="11" style="195" customWidth="1"/>
    <col min="13051" max="13051" width="11.28515625" style="195" customWidth="1"/>
    <col min="13052" max="13052" width="6" style="195" customWidth="1"/>
    <col min="13053" max="13053" width="8" style="195" customWidth="1"/>
    <col min="13054" max="13054" width="9.5703125" style="195" customWidth="1"/>
    <col min="13055" max="13055" width="3.85546875" style="195" customWidth="1"/>
    <col min="13056" max="13056" width="6.85546875" style="195" customWidth="1"/>
    <col min="13057" max="13057" width="5.7109375" style="195" customWidth="1"/>
    <col min="13058" max="13058" width="4.85546875" style="195" customWidth="1"/>
    <col min="13059" max="13059" width="7.42578125" style="195" customWidth="1"/>
    <col min="13060" max="13060" width="5.5703125" style="195" customWidth="1"/>
    <col min="13061" max="13061" width="9.7109375" style="195" customWidth="1"/>
    <col min="13062" max="13062" width="11.85546875" style="195" customWidth="1"/>
    <col min="13063" max="13063" width="7" style="195" customWidth="1"/>
    <col min="13064" max="13064" width="18" style="195" customWidth="1"/>
    <col min="13065" max="13072" width="11.7109375" style="195" customWidth="1"/>
    <col min="13073" max="13292" width="11.7109375" style="195"/>
    <col min="13293" max="13293" width="6.7109375" style="195" bestFit="1" customWidth="1"/>
    <col min="13294" max="13294" width="30.7109375" style="195" customWidth="1"/>
    <col min="13295" max="13295" width="29.5703125" style="195" customWidth="1"/>
    <col min="13296" max="13296" width="32.5703125" style="195" customWidth="1"/>
    <col min="13297" max="13297" width="12.5703125" style="195" customWidth="1"/>
    <col min="13298" max="13298" width="13.42578125" style="195" customWidth="1"/>
    <col min="13299" max="13299" width="10.140625" style="195" customWidth="1"/>
    <col min="13300" max="13300" width="31.7109375" style="195" customWidth="1"/>
    <col min="13301" max="13301" width="15.7109375" style="195" customWidth="1"/>
    <col min="13302" max="13302" width="18.28515625" style="195" customWidth="1"/>
    <col min="13303" max="13303" width="18" style="195" customWidth="1"/>
    <col min="13304" max="13304" width="12" style="195" customWidth="1"/>
    <col min="13305" max="13305" width="13.85546875" style="195" customWidth="1"/>
    <col min="13306" max="13306" width="11" style="195" customWidth="1"/>
    <col min="13307" max="13307" width="11.28515625" style="195" customWidth="1"/>
    <col min="13308" max="13308" width="6" style="195" customWidth="1"/>
    <col min="13309" max="13309" width="8" style="195" customWidth="1"/>
    <col min="13310" max="13310" width="9.5703125" style="195" customWidth="1"/>
    <col min="13311" max="13311" width="3.85546875" style="195" customWidth="1"/>
    <col min="13312" max="13312" width="6.85546875" style="195" customWidth="1"/>
    <col min="13313" max="13313" width="5.7109375" style="195" customWidth="1"/>
    <col min="13314" max="13314" width="4.85546875" style="195" customWidth="1"/>
    <col min="13315" max="13315" width="7.42578125" style="195" customWidth="1"/>
    <col min="13316" max="13316" width="5.5703125" style="195" customWidth="1"/>
    <col min="13317" max="13317" width="9.7109375" style="195" customWidth="1"/>
    <col min="13318" max="13318" width="11.85546875" style="195" customWidth="1"/>
    <col min="13319" max="13319" width="7" style="195" customWidth="1"/>
    <col min="13320" max="13320" width="18" style="195" customWidth="1"/>
    <col min="13321" max="13328" width="11.7109375" style="195" customWidth="1"/>
    <col min="13329" max="13548" width="11.7109375" style="195"/>
    <col min="13549" max="13549" width="6.7109375" style="195" bestFit="1" customWidth="1"/>
    <col min="13550" max="13550" width="30.7109375" style="195" customWidth="1"/>
    <col min="13551" max="13551" width="29.5703125" style="195" customWidth="1"/>
    <col min="13552" max="13552" width="32.5703125" style="195" customWidth="1"/>
    <col min="13553" max="13553" width="12.5703125" style="195" customWidth="1"/>
    <col min="13554" max="13554" width="13.42578125" style="195" customWidth="1"/>
    <col min="13555" max="13555" width="10.140625" style="195" customWidth="1"/>
    <col min="13556" max="13556" width="31.7109375" style="195" customWidth="1"/>
    <col min="13557" max="13557" width="15.7109375" style="195" customWidth="1"/>
    <col min="13558" max="13558" width="18.28515625" style="195" customWidth="1"/>
    <col min="13559" max="13559" width="18" style="195" customWidth="1"/>
    <col min="13560" max="13560" width="12" style="195" customWidth="1"/>
    <col min="13561" max="13561" width="13.85546875" style="195" customWidth="1"/>
    <col min="13562" max="13562" width="11" style="195" customWidth="1"/>
    <col min="13563" max="13563" width="11.28515625" style="195" customWidth="1"/>
    <col min="13564" max="13564" width="6" style="195" customWidth="1"/>
    <col min="13565" max="13565" width="8" style="195" customWidth="1"/>
    <col min="13566" max="13566" width="9.5703125" style="195" customWidth="1"/>
    <col min="13567" max="13567" width="3.85546875" style="195" customWidth="1"/>
    <col min="13568" max="13568" width="6.85546875" style="195" customWidth="1"/>
    <col min="13569" max="13569" width="5.7109375" style="195" customWidth="1"/>
    <col min="13570" max="13570" width="4.85546875" style="195" customWidth="1"/>
    <col min="13571" max="13571" width="7.42578125" style="195" customWidth="1"/>
    <col min="13572" max="13572" width="5.5703125" style="195" customWidth="1"/>
    <col min="13573" max="13573" width="9.7109375" style="195" customWidth="1"/>
    <col min="13574" max="13574" width="11.85546875" style="195" customWidth="1"/>
    <col min="13575" max="13575" width="7" style="195" customWidth="1"/>
    <col min="13576" max="13576" width="18" style="195" customWidth="1"/>
    <col min="13577" max="13584" width="11.7109375" style="195" customWidth="1"/>
    <col min="13585" max="13804" width="11.7109375" style="195"/>
    <col min="13805" max="13805" width="6.7109375" style="195" bestFit="1" customWidth="1"/>
    <col min="13806" max="13806" width="30.7109375" style="195" customWidth="1"/>
    <col min="13807" max="13807" width="29.5703125" style="195" customWidth="1"/>
    <col min="13808" max="13808" width="32.5703125" style="195" customWidth="1"/>
    <col min="13809" max="13809" width="12.5703125" style="195" customWidth="1"/>
    <col min="13810" max="13810" width="13.42578125" style="195" customWidth="1"/>
    <col min="13811" max="13811" width="10.140625" style="195" customWidth="1"/>
    <col min="13812" max="13812" width="31.7109375" style="195" customWidth="1"/>
    <col min="13813" max="13813" width="15.7109375" style="195" customWidth="1"/>
    <col min="13814" max="13814" width="18.28515625" style="195" customWidth="1"/>
    <col min="13815" max="13815" width="18" style="195" customWidth="1"/>
    <col min="13816" max="13816" width="12" style="195" customWidth="1"/>
    <col min="13817" max="13817" width="13.85546875" style="195" customWidth="1"/>
    <col min="13818" max="13818" width="11" style="195" customWidth="1"/>
    <col min="13819" max="13819" width="11.28515625" style="195" customWidth="1"/>
    <col min="13820" max="13820" width="6" style="195" customWidth="1"/>
    <col min="13821" max="13821" width="8" style="195" customWidth="1"/>
    <col min="13822" max="13822" width="9.5703125" style="195" customWidth="1"/>
    <col min="13823" max="13823" width="3.85546875" style="195" customWidth="1"/>
    <col min="13824" max="13824" width="6.85546875" style="195" customWidth="1"/>
    <col min="13825" max="13825" width="5.7109375" style="195" customWidth="1"/>
    <col min="13826" max="13826" width="4.85546875" style="195" customWidth="1"/>
    <col min="13827" max="13827" width="7.42578125" style="195" customWidth="1"/>
    <col min="13828" max="13828" width="5.5703125" style="195" customWidth="1"/>
    <col min="13829" max="13829" width="9.7109375" style="195" customWidth="1"/>
    <col min="13830" max="13830" width="11.85546875" style="195" customWidth="1"/>
    <col min="13831" max="13831" width="7" style="195" customWidth="1"/>
    <col min="13832" max="13832" width="18" style="195" customWidth="1"/>
    <col min="13833" max="13840" width="11.7109375" style="195" customWidth="1"/>
    <col min="13841" max="14060" width="11.7109375" style="195"/>
    <col min="14061" max="14061" width="6.7109375" style="195" bestFit="1" customWidth="1"/>
    <col min="14062" max="14062" width="30.7109375" style="195" customWidth="1"/>
    <col min="14063" max="14063" width="29.5703125" style="195" customWidth="1"/>
    <col min="14064" max="14064" width="32.5703125" style="195" customWidth="1"/>
    <col min="14065" max="14065" width="12.5703125" style="195" customWidth="1"/>
    <col min="14066" max="14066" width="13.42578125" style="195" customWidth="1"/>
    <col min="14067" max="14067" width="10.140625" style="195" customWidth="1"/>
    <col min="14068" max="14068" width="31.7109375" style="195" customWidth="1"/>
    <col min="14069" max="14069" width="15.7109375" style="195" customWidth="1"/>
    <col min="14070" max="14070" width="18.28515625" style="195" customWidth="1"/>
    <col min="14071" max="14071" width="18" style="195" customWidth="1"/>
    <col min="14072" max="14072" width="12" style="195" customWidth="1"/>
    <col min="14073" max="14073" width="13.85546875" style="195" customWidth="1"/>
    <col min="14074" max="14074" width="11" style="195" customWidth="1"/>
    <col min="14075" max="14075" width="11.28515625" style="195" customWidth="1"/>
    <col min="14076" max="14076" width="6" style="195" customWidth="1"/>
    <col min="14077" max="14077" width="8" style="195" customWidth="1"/>
    <col min="14078" max="14078" width="9.5703125" style="195" customWidth="1"/>
    <col min="14079" max="14079" width="3.85546875" style="195" customWidth="1"/>
    <col min="14080" max="14080" width="6.85546875" style="195" customWidth="1"/>
    <col min="14081" max="14081" width="5.7109375" style="195" customWidth="1"/>
    <col min="14082" max="14082" width="4.85546875" style="195" customWidth="1"/>
    <col min="14083" max="14083" width="7.42578125" style="195" customWidth="1"/>
    <col min="14084" max="14084" width="5.5703125" style="195" customWidth="1"/>
    <col min="14085" max="14085" width="9.7109375" style="195" customWidth="1"/>
    <col min="14086" max="14086" width="11.85546875" style="195" customWidth="1"/>
    <col min="14087" max="14087" width="7" style="195" customWidth="1"/>
    <col min="14088" max="14088" width="18" style="195" customWidth="1"/>
    <col min="14089" max="14096" width="11.7109375" style="195" customWidth="1"/>
    <col min="14097" max="14316" width="11.7109375" style="195"/>
    <col min="14317" max="14317" width="6.7109375" style="195" bestFit="1" customWidth="1"/>
    <col min="14318" max="14318" width="30.7109375" style="195" customWidth="1"/>
    <col min="14319" max="14319" width="29.5703125" style="195" customWidth="1"/>
    <col min="14320" max="14320" width="32.5703125" style="195" customWidth="1"/>
    <col min="14321" max="14321" width="12.5703125" style="195" customWidth="1"/>
    <col min="14322" max="14322" width="13.42578125" style="195" customWidth="1"/>
    <col min="14323" max="14323" width="10.140625" style="195" customWidth="1"/>
    <col min="14324" max="14324" width="31.7109375" style="195" customWidth="1"/>
    <col min="14325" max="14325" width="15.7109375" style="195" customWidth="1"/>
    <col min="14326" max="14326" width="18.28515625" style="195" customWidth="1"/>
    <col min="14327" max="14327" width="18" style="195" customWidth="1"/>
    <col min="14328" max="14328" width="12" style="195" customWidth="1"/>
    <col min="14329" max="14329" width="13.85546875" style="195" customWidth="1"/>
    <col min="14330" max="14330" width="11" style="195" customWidth="1"/>
    <col min="14331" max="14331" width="11.28515625" style="195" customWidth="1"/>
    <col min="14332" max="14332" width="6" style="195" customWidth="1"/>
    <col min="14333" max="14333" width="8" style="195" customWidth="1"/>
    <col min="14334" max="14334" width="9.5703125" style="195" customWidth="1"/>
    <col min="14335" max="14335" width="3.85546875" style="195" customWidth="1"/>
    <col min="14336" max="14336" width="6.85546875" style="195" customWidth="1"/>
    <col min="14337" max="14337" width="5.7109375" style="195" customWidth="1"/>
    <col min="14338" max="14338" width="4.85546875" style="195" customWidth="1"/>
    <col min="14339" max="14339" width="7.42578125" style="195" customWidth="1"/>
    <col min="14340" max="14340" width="5.5703125" style="195" customWidth="1"/>
    <col min="14341" max="14341" width="9.7109375" style="195" customWidth="1"/>
    <col min="14342" max="14342" width="11.85546875" style="195" customWidth="1"/>
    <col min="14343" max="14343" width="7" style="195" customWidth="1"/>
    <col min="14344" max="14344" width="18" style="195" customWidth="1"/>
    <col min="14345" max="14352" width="11.7109375" style="195" customWidth="1"/>
    <col min="14353" max="14572" width="11.7109375" style="195"/>
    <col min="14573" max="14573" width="6.7109375" style="195" bestFit="1" customWidth="1"/>
    <col min="14574" max="14574" width="30.7109375" style="195" customWidth="1"/>
    <col min="14575" max="14575" width="29.5703125" style="195" customWidth="1"/>
    <col min="14576" max="14576" width="32.5703125" style="195" customWidth="1"/>
    <col min="14577" max="14577" width="12.5703125" style="195" customWidth="1"/>
    <col min="14578" max="14578" width="13.42578125" style="195" customWidth="1"/>
    <col min="14579" max="14579" width="10.140625" style="195" customWidth="1"/>
    <col min="14580" max="14580" width="31.7109375" style="195" customWidth="1"/>
    <col min="14581" max="14581" width="15.7109375" style="195" customWidth="1"/>
    <col min="14582" max="14582" width="18.28515625" style="195" customWidth="1"/>
    <col min="14583" max="14583" width="18" style="195" customWidth="1"/>
    <col min="14584" max="14584" width="12" style="195" customWidth="1"/>
    <col min="14585" max="14585" width="13.85546875" style="195" customWidth="1"/>
    <col min="14586" max="14586" width="11" style="195" customWidth="1"/>
    <col min="14587" max="14587" width="11.28515625" style="195" customWidth="1"/>
    <col min="14588" max="14588" width="6" style="195" customWidth="1"/>
    <col min="14589" max="14589" width="8" style="195" customWidth="1"/>
    <col min="14590" max="14590" width="9.5703125" style="195" customWidth="1"/>
    <col min="14591" max="14591" width="3.85546875" style="195" customWidth="1"/>
    <col min="14592" max="14592" width="6.85546875" style="195" customWidth="1"/>
    <col min="14593" max="14593" width="5.7109375" style="195" customWidth="1"/>
    <col min="14594" max="14594" width="4.85546875" style="195" customWidth="1"/>
    <col min="14595" max="14595" width="7.42578125" style="195" customWidth="1"/>
    <col min="14596" max="14596" width="5.5703125" style="195" customWidth="1"/>
    <col min="14597" max="14597" width="9.7109375" style="195" customWidth="1"/>
    <col min="14598" max="14598" width="11.85546875" style="195" customWidth="1"/>
    <col min="14599" max="14599" width="7" style="195" customWidth="1"/>
    <col min="14600" max="14600" width="18" style="195" customWidth="1"/>
    <col min="14601" max="14608" width="11.7109375" style="195" customWidth="1"/>
    <col min="14609" max="14828" width="11.7109375" style="195"/>
    <col min="14829" max="14829" width="6.7109375" style="195" bestFit="1" customWidth="1"/>
    <col min="14830" max="14830" width="30.7109375" style="195" customWidth="1"/>
    <col min="14831" max="14831" width="29.5703125" style="195" customWidth="1"/>
    <col min="14832" max="14832" width="32.5703125" style="195" customWidth="1"/>
    <col min="14833" max="14833" width="12.5703125" style="195" customWidth="1"/>
    <col min="14834" max="14834" width="13.42578125" style="195" customWidth="1"/>
    <col min="14835" max="14835" width="10.140625" style="195" customWidth="1"/>
    <col min="14836" max="14836" width="31.7109375" style="195" customWidth="1"/>
    <col min="14837" max="14837" width="15.7109375" style="195" customWidth="1"/>
    <col min="14838" max="14838" width="18.28515625" style="195" customWidth="1"/>
    <col min="14839" max="14839" width="18" style="195" customWidth="1"/>
    <col min="14840" max="14840" width="12" style="195" customWidth="1"/>
    <col min="14841" max="14841" width="13.85546875" style="195" customWidth="1"/>
    <col min="14842" max="14842" width="11" style="195" customWidth="1"/>
    <col min="14843" max="14843" width="11.28515625" style="195" customWidth="1"/>
    <col min="14844" max="14844" width="6" style="195" customWidth="1"/>
    <col min="14845" max="14845" width="8" style="195" customWidth="1"/>
    <col min="14846" max="14846" width="9.5703125" style="195" customWidth="1"/>
    <col min="14847" max="14847" width="3.85546875" style="195" customWidth="1"/>
    <col min="14848" max="14848" width="6.85546875" style="195" customWidth="1"/>
    <col min="14849" max="14849" width="5.7109375" style="195" customWidth="1"/>
    <col min="14850" max="14850" width="4.85546875" style="195" customWidth="1"/>
    <col min="14851" max="14851" width="7.42578125" style="195" customWidth="1"/>
    <col min="14852" max="14852" width="5.5703125" style="195" customWidth="1"/>
    <col min="14853" max="14853" width="9.7109375" style="195" customWidth="1"/>
    <col min="14854" max="14854" width="11.85546875" style="195" customWidth="1"/>
    <col min="14855" max="14855" width="7" style="195" customWidth="1"/>
    <col min="14856" max="14856" width="18" style="195" customWidth="1"/>
    <col min="14857" max="14864" width="11.7109375" style="195" customWidth="1"/>
    <col min="14865" max="15084" width="11.7109375" style="195"/>
    <col min="15085" max="15085" width="6.7109375" style="195" bestFit="1" customWidth="1"/>
    <col min="15086" max="15086" width="30.7109375" style="195" customWidth="1"/>
    <col min="15087" max="15087" width="29.5703125" style="195" customWidth="1"/>
    <col min="15088" max="15088" width="32.5703125" style="195" customWidth="1"/>
    <col min="15089" max="15089" width="12.5703125" style="195" customWidth="1"/>
    <col min="15090" max="15090" width="13.42578125" style="195" customWidth="1"/>
    <col min="15091" max="15091" width="10.140625" style="195" customWidth="1"/>
    <col min="15092" max="15092" width="31.7109375" style="195" customWidth="1"/>
    <col min="15093" max="15093" width="15.7109375" style="195" customWidth="1"/>
    <col min="15094" max="15094" width="18.28515625" style="195" customWidth="1"/>
    <col min="15095" max="15095" width="18" style="195" customWidth="1"/>
    <col min="15096" max="15096" width="12" style="195" customWidth="1"/>
    <col min="15097" max="15097" width="13.85546875" style="195" customWidth="1"/>
    <col min="15098" max="15098" width="11" style="195" customWidth="1"/>
    <col min="15099" max="15099" width="11.28515625" style="195" customWidth="1"/>
    <col min="15100" max="15100" width="6" style="195" customWidth="1"/>
    <col min="15101" max="15101" width="8" style="195" customWidth="1"/>
    <col min="15102" max="15102" width="9.5703125" style="195" customWidth="1"/>
    <col min="15103" max="15103" width="3.85546875" style="195" customWidth="1"/>
    <col min="15104" max="15104" width="6.85546875" style="195" customWidth="1"/>
    <col min="15105" max="15105" width="5.7109375" style="195" customWidth="1"/>
    <col min="15106" max="15106" width="4.85546875" style="195" customWidth="1"/>
    <col min="15107" max="15107" width="7.42578125" style="195" customWidth="1"/>
    <col min="15108" max="15108" width="5.5703125" style="195" customWidth="1"/>
    <col min="15109" max="15109" width="9.7109375" style="195" customWidth="1"/>
    <col min="15110" max="15110" width="11.85546875" style="195" customWidth="1"/>
    <col min="15111" max="15111" width="7" style="195" customWidth="1"/>
    <col min="15112" max="15112" width="18" style="195" customWidth="1"/>
    <col min="15113" max="15120" width="11.7109375" style="195" customWidth="1"/>
    <col min="15121" max="15340" width="11.7109375" style="195"/>
    <col min="15341" max="15341" width="6.7109375" style="195" bestFit="1" customWidth="1"/>
    <col min="15342" max="15342" width="30.7109375" style="195" customWidth="1"/>
    <col min="15343" max="15343" width="29.5703125" style="195" customWidth="1"/>
    <col min="15344" max="15344" width="32.5703125" style="195" customWidth="1"/>
    <col min="15345" max="15345" width="12.5703125" style="195" customWidth="1"/>
    <col min="15346" max="15346" width="13.42578125" style="195" customWidth="1"/>
    <col min="15347" max="15347" width="10.140625" style="195" customWidth="1"/>
    <col min="15348" max="15348" width="31.7109375" style="195" customWidth="1"/>
    <col min="15349" max="15349" width="15.7109375" style="195" customWidth="1"/>
    <col min="15350" max="15350" width="18.28515625" style="195" customWidth="1"/>
    <col min="15351" max="15351" width="18" style="195" customWidth="1"/>
    <col min="15352" max="15352" width="12" style="195" customWidth="1"/>
    <col min="15353" max="15353" width="13.85546875" style="195" customWidth="1"/>
    <col min="15354" max="15354" width="11" style="195" customWidth="1"/>
    <col min="15355" max="15355" width="11.28515625" style="195" customWidth="1"/>
    <col min="15356" max="15356" width="6" style="195" customWidth="1"/>
    <col min="15357" max="15357" width="8" style="195" customWidth="1"/>
    <col min="15358" max="15358" width="9.5703125" style="195" customWidth="1"/>
    <col min="15359" max="15359" width="3.85546875" style="195" customWidth="1"/>
    <col min="15360" max="15360" width="6.85546875" style="195" customWidth="1"/>
    <col min="15361" max="15361" width="5.7109375" style="195" customWidth="1"/>
    <col min="15362" max="15362" width="4.85546875" style="195" customWidth="1"/>
    <col min="15363" max="15363" width="7.42578125" style="195" customWidth="1"/>
    <col min="15364" max="15364" width="5.5703125" style="195" customWidth="1"/>
    <col min="15365" max="15365" width="9.7109375" style="195" customWidth="1"/>
    <col min="15366" max="15366" width="11.85546875" style="195" customWidth="1"/>
    <col min="15367" max="15367" width="7" style="195" customWidth="1"/>
    <col min="15368" max="15368" width="18" style="195" customWidth="1"/>
    <col min="15369" max="15376" width="11.7109375" style="195" customWidth="1"/>
    <col min="15377" max="15596" width="11.7109375" style="195"/>
    <col min="15597" max="15597" width="6.7109375" style="195" bestFit="1" customWidth="1"/>
    <col min="15598" max="15598" width="30.7109375" style="195" customWidth="1"/>
    <col min="15599" max="15599" width="29.5703125" style="195" customWidth="1"/>
    <col min="15600" max="15600" width="32.5703125" style="195" customWidth="1"/>
    <col min="15601" max="15601" width="12.5703125" style="195" customWidth="1"/>
    <col min="15602" max="15602" width="13.42578125" style="195" customWidth="1"/>
    <col min="15603" max="15603" width="10.140625" style="195" customWidth="1"/>
    <col min="15604" max="15604" width="31.7109375" style="195" customWidth="1"/>
    <col min="15605" max="15605" width="15.7109375" style="195" customWidth="1"/>
    <col min="15606" max="15606" width="18.28515625" style="195" customWidth="1"/>
    <col min="15607" max="15607" width="18" style="195" customWidth="1"/>
    <col min="15608" max="15608" width="12" style="195" customWidth="1"/>
    <col min="15609" max="15609" width="13.85546875" style="195" customWidth="1"/>
    <col min="15610" max="15610" width="11" style="195" customWidth="1"/>
    <col min="15611" max="15611" width="11.28515625" style="195" customWidth="1"/>
    <col min="15612" max="15612" width="6" style="195" customWidth="1"/>
    <col min="15613" max="15613" width="8" style="195" customWidth="1"/>
    <col min="15614" max="15614" width="9.5703125" style="195" customWidth="1"/>
    <col min="15615" max="15615" width="3.85546875" style="195" customWidth="1"/>
    <col min="15616" max="15616" width="6.85546875" style="195" customWidth="1"/>
    <col min="15617" max="15617" width="5.7109375" style="195" customWidth="1"/>
    <col min="15618" max="15618" width="4.85546875" style="195" customWidth="1"/>
    <col min="15619" max="15619" width="7.42578125" style="195" customWidth="1"/>
    <col min="15620" max="15620" width="5.5703125" style="195" customWidth="1"/>
    <col min="15621" max="15621" width="9.7109375" style="195" customWidth="1"/>
    <col min="15622" max="15622" width="11.85546875" style="195" customWidth="1"/>
    <col min="15623" max="15623" width="7" style="195" customWidth="1"/>
    <col min="15624" max="15624" width="18" style="195" customWidth="1"/>
    <col min="15625" max="15632" width="11.7109375" style="195" customWidth="1"/>
    <col min="15633" max="15852" width="11.7109375" style="195"/>
    <col min="15853" max="15853" width="6.7109375" style="195" bestFit="1" customWidth="1"/>
    <col min="15854" max="15854" width="30.7109375" style="195" customWidth="1"/>
    <col min="15855" max="15855" width="29.5703125" style="195" customWidth="1"/>
    <col min="15856" max="15856" width="32.5703125" style="195" customWidth="1"/>
    <col min="15857" max="15857" width="12.5703125" style="195" customWidth="1"/>
    <col min="15858" max="15858" width="13.42578125" style="195" customWidth="1"/>
    <col min="15859" max="15859" width="10.140625" style="195" customWidth="1"/>
    <col min="15860" max="15860" width="31.7109375" style="195" customWidth="1"/>
    <col min="15861" max="15861" width="15.7109375" style="195" customWidth="1"/>
    <col min="15862" max="15862" width="18.28515625" style="195" customWidth="1"/>
    <col min="15863" max="15863" width="18" style="195" customWidth="1"/>
    <col min="15864" max="15864" width="12" style="195" customWidth="1"/>
    <col min="15865" max="15865" width="13.85546875" style="195" customWidth="1"/>
    <col min="15866" max="15866" width="11" style="195" customWidth="1"/>
    <col min="15867" max="15867" width="11.28515625" style="195" customWidth="1"/>
    <col min="15868" max="15868" width="6" style="195" customWidth="1"/>
    <col min="15869" max="15869" width="8" style="195" customWidth="1"/>
    <col min="15870" max="15870" width="9.5703125" style="195" customWidth="1"/>
    <col min="15871" max="15871" width="3.85546875" style="195" customWidth="1"/>
    <col min="15872" max="15872" width="6.85546875" style="195" customWidth="1"/>
    <col min="15873" max="15873" width="5.7109375" style="195" customWidth="1"/>
    <col min="15874" max="15874" width="4.85546875" style="195" customWidth="1"/>
    <col min="15875" max="15875" width="7.42578125" style="195" customWidth="1"/>
    <col min="15876" max="15876" width="5.5703125" style="195" customWidth="1"/>
    <col min="15877" max="15877" width="9.7109375" style="195" customWidth="1"/>
    <col min="15878" max="15878" width="11.85546875" style="195" customWidth="1"/>
    <col min="15879" max="15879" width="7" style="195" customWidth="1"/>
    <col min="15880" max="15880" width="18" style="195" customWidth="1"/>
    <col min="15881" max="15888" width="11.7109375" style="195" customWidth="1"/>
    <col min="15889" max="16108" width="11.7109375" style="195"/>
    <col min="16109" max="16109" width="6.7109375" style="195" bestFit="1" customWidth="1"/>
    <col min="16110" max="16110" width="30.7109375" style="195" customWidth="1"/>
    <col min="16111" max="16111" width="29.5703125" style="195" customWidth="1"/>
    <col min="16112" max="16112" width="32.5703125" style="195" customWidth="1"/>
    <col min="16113" max="16113" width="12.5703125" style="195" customWidth="1"/>
    <col min="16114" max="16114" width="13.42578125" style="195" customWidth="1"/>
    <col min="16115" max="16115" width="10.140625" style="195" customWidth="1"/>
    <col min="16116" max="16116" width="31.7109375" style="195" customWidth="1"/>
    <col min="16117" max="16117" width="15.7109375" style="195" customWidth="1"/>
    <col min="16118" max="16118" width="18.28515625" style="195" customWidth="1"/>
    <col min="16119" max="16119" width="18" style="195" customWidth="1"/>
    <col min="16120" max="16120" width="12" style="195" customWidth="1"/>
    <col min="16121" max="16121" width="13.85546875" style="195" customWidth="1"/>
    <col min="16122" max="16122" width="11" style="195" customWidth="1"/>
    <col min="16123" max="16123" width="11.28515625" style="195" customWidth="1"/>
    <col min="16124" max="16124" width="6" style="195" customWidth="1"/>
    <col min="16125" max="16125" width="8" style="195" customWidth="1"/>
    <col min="16126" max="16126" width="9.5703125" style="195" customWidth="1"/>
    <col min="16127" max="16127" width="3.85546875" style="195" customWidth="1"/>
    <col min="16128" max="16128" width="6.85546875" style="195" customWidth="1"/>
    <col min="16129" max="16129" width="5.7109375" style="195" customWidth="1"/>
    <col min="16130" max="16130" width="4.85546875" style="195" customWidth="1"/>
    <col min="16131" max="16131" width="7.42578125" style="195" customWidth="1"/>
    <col min="16132" max="16132" width="5.5703125" style="195" customWidth="1"/>
    <col min="16133" max="16133" width="9.7109375" style="195" customWidth="1"/>
    <col min="16134" max="16134" width="11.85546875" style="195" customWidth="1"/>
    <col min="16135" max="16135" width="7" style="195" customWidth="1"/>
    <col min="16136" max="16136" width="18" style="195" customWidth="1"/>
    <col min="16137" max="16144" width="11.7109375" style="195" customWidth="1"/>
    <col min="16145" max="16384" width="11.7109375" style="195"/>
  </cols>
  <sheetData>
    <row r="1" spans="1:17" s="176" customFormat="1" ht="17.25" customHeight="1" x14ac:dyDescent="0.2">
      <c r="A1" s="840"/>
      <c r="B1" s="840"/>
      <c r="C1" s="840"/>
      <c r="D1" s="840"/>
      <c r="E1" s="840"/>
      <c r="F1" s="840"/>
      <c r="G1" s="840"/>
      <c r="H1" s="841"/>
      <c r="M1" s="177"/>
      <c r="N1" s="177"/>
      <c r="O1" s="177"/>
      <c r="P1" s="177"/>
    </row>
    <row r="2" spans="1:17" s="176" customFormat="1" ht="17.25" customHeight="1" x14ac:dyDescent="0.2">
      <c r="A2" s="178"/>
      <c r="B2" s="178"/>
      <c r="C2" s="179"/>
      <c r="D2" s="180"/>
      <c r="E2" s="180"/>
      <c r="F2" s="180"/>
      <c r="G2" s="180"/>
      <c r="H2" s="175"/>
      <c r="M2" s="177"/>
      <c r="N2" s="177"/>
      <c r="O2" s="177"/>
      <c r="P2" s="177"/>
      <c r="Q2" s="180"/>
    </row>
    <row r="3" spans="1:17" s="176" customFormat="1" ht="17.25" customHeight="1" x14ac:dyDescent="0.2">
      <c r="A3" s="178"/>
      <c r="B3" s="178"/>
      <c r="C3" s="179"/>
      <c r="D3" s="180"/>
      <c r="E3" s="180"/>
      <c r="F3" s="180"/>
      <c r="G3" s="180"/>
      <c r="H3" s="175"/>
      <c r="M3" s="177"/>
      <c r="N3" s="177"/>
      <c r="O3" s="177"/>
      <c r="P3" s="177"/>
      <c r="Q3" s="180"/>
    </row>
    <row r="4" spans="1:17" s="176" customFormat="1" ht="17.25" customHeight="1" x14ac:dyDescent="0.2">
      <c r="A4" s="178"/>
      <c r="B4" s="178"/>
      <c r="C4" s="179"/>
      <c r="D4" s="180"/>
      <c r="E4" s="180"/>
      <c r="F4" s="180"/>
      <c r="G4" s="180"/>
      <c r="H4" s="175"/>
      <c r="M4" s="177"/>
      <c r="N4" s="177"/>
      <c r="O4" s="177"/>
      <c r="P4" s="177"/>
      <c r="Q4" s="180"/>
    </row>
    <row r="5" spans="1:17" s="176" customFormat="1" ht="17.25" customHeight="1" x14ac:dyDescent="0.2">
      <c r="A5" s="178"/>
      <c r="B5" s="178"/>
      <c r="C5" s="179"/>
      <c r="D5" s="180"/>
      <c r="E5" s="180"/>
      <c r="F5" s="180"/>
      <c r="G5" s="180"/>
      <c r="H5" s="175"/>
      <c r="M5" s="177"/>
      <c r="N5" s="177"/>
      <c r="O5" s="177"/>
      <c r="P5" s="177"/>
      <c r="Q5" s="180"/>
    </row>
    <row r="6" spans="1:17" s="176" customFormat="1" ht="17.25" customHeight="1" x14ac:dyDescent="0.2">
      <c r="A6" s="178"/>
      <c r="B6" s="178"/>
      <c r="C6" s="179"/>
      <c r="D6" s="180"/>
      <c r="E6" s="180"/>
      <c r="F6" s="180"/>
      <c r="G6" s="180"/>
      <c r="H6" s="175"/>
      <c r="M6" s="177"/>
      <c r="N6" s="177"/>
      <c r="O6" s="177"/>
      <c r="P6" s="177"/>
      <c r="Q6" s="180"/>
    </row>
    <row r="7" spans="1:17" s="176" customFormat="1" ht="17.25" customHeight="1" x14ac:dyDescent="0.2">
      <c r="A7" s="178"/>
      <c r="B7" s="178"/>
      <c r="C7" s="179"/>
      <c r="D7" s="180"/>
      <c r="E7" s="180"/>
      <c r="F7" s="180"/>
      <c r="G7" s="180"/>
      <c r="H7" s="175"/>
      <c r="M7" s="177"/>
      <c r="N7" s="177"/>
      <c r="O7" s="177"/>
      <c r="P7" s="177"/>
      <c r="Q7" s="180"/>
    </row>
    <row r="8" spans="1:17" s="176" customFormat="1" ht="17.25" customHeight="1" x14ac:dyDescent="0.2">
      <c r="A8" s="178"/>
      <c r="B8" s="178"/>
      <c r="C8" s="179"/>
      <c r="D8" s="180"/>
      <c r="E8" s="180"/>
      <c r="F8" s="180"/>
      <c r="G8" s="180"/>
      <c r="H8" s="175"/>
      <c r="M8" s="177"/>
      <c r="N8" s="177"/>
      <c r="O8" s="177"/>
      <c r="P8" s="177"/>
      <c r="Q8" s="180"/>
    </row>
    <row r="9" spans="1:17" s="176" customFormat="1" ht="27.75" customHeight="1" x14ac:dyDescent="0.2">
      <c r="A9" s="848" t="s">
        <v>3834</v>
      </c>
      <c r="B9" s="848"/>
      <c r="C9" s="848"/>
      <c r="D9" s="848"/>
      <c r="E9" s="848"/>
      <c r="F9" s="848"/>
      <c r="G9" s="848"/>
      <c r="H9" s="848"/>
      <c r="I9" s="848"/>
      <c r="J9" s="848"/>
      <c r="K9" s="848"/>
      <c r="L9" s="848"/>
      <c r="M9" s="848"/>
      <c r="N9" s="848"/>
      <c r="O9" s="848"/>
      <c r="P9" s="848"/>
      <c r="Q9" s="848"/>
    </row>
    <row r="10" spans="1:17" s="176" customFormat="1" ht="17.25" customHeight="1" thickBot="1" x14ac:dyDescent="0.25">
      <c r="A10" s="842"/>
      <c r="B10" s="843"/>
      <c r="C10" s="175"/>
      <c r="D10" s="181"/>
      <c r="E10" s="182"/>
      <c r="F10" s="183"/>
      <c r="G10" s="184"/>
      <c r="H10" s="185"/>
      <c r="M10" s="177"/>
      <c r="N10" s="177"/>
      <c r="O10" s="177"/>
      <c r="P10" s="177"/>
      <c r="Q10" s="184"/>
    </row>
    <row r="11" spans="1:17" s="186" customFormat="1" ht="50.25" customHeight="1" thickTop="1" x14ac:dyDescent="0.15">
      <c r="A11" s="844" t="s">
        <v>3833</v>
      </c>
      <c r="B11" s="836" t="s">
        <v>3224</v>
      </c>
      <c r="C11" s="836" t="s">
        <v>3225</v>
      </c>
      <c r="D11" s="846" t="s">
        <v>3226</v>
      </c>
      <c r="E11" s="846" t="s">
        <v>3227</v>
      </c>
      <c r="F11" s="836" t="s">
        <v>3228</v>
      </c>
      <c r="G11" s="836" t="s">
        <v>3229</v>
      </c>
      <c r="H11" s="838" t="s">
        <v>3230</v>
      </c>
      <c r="I11" s="852" t="s">
        <v>1575</v>
      </c>
      <c r="J11" s="852"/>
      <c r="K11" s="852" t="s">
        <v>1576</v>
      </c>
      <c r="L11" s="852"/>
      <c r="M11" s="852" t="s">
        <v>1577</v>
      </c>
      <c r="N11" s="852"/>
      <c r="O11" s="852"/>
      <c r="P11" s="852"/>
      <c r="Q11" s="834" t="s">
        <v>1578</v>
      </c>
    </row>
    <row r="12" spans="1:17" s="186" customFormat="1" ht="50.25" customHeight="1" x14ac:dyDescent="0.15">
      <c r="A12" s="845"/>
      <c r="B12" s="837"/>
      <c r="C12" s="837"/>
      <c r="D12" s="847"/>
      <c r="E12" s="847"/>
      <c r="F12" s="837"/>
      <c r="G12" s="837"/>
      <c r="H12" s="839"/>
      <c r="I12" s="204" t="s">
        <v>1581</v>
      </c>
      <c r="J12" s="204" t="s">
        <v>3231</v>
      </c>
      <c r="K12" s="204" t="s">
        <v>1581</v>
      </c>
      <c r="L12" s="204" t="s">
        <v>1580</v>
      </c>
      <c r="M12" s="204" t="s">
        <v>765</v>
      </c>
      <c r="N12" s="204" t="s">
        <v>766</v>
      </c>
      <c r="O12" s="204" t="s">
        <v>767</v>
      </c>
      <c r="P12" s="204" t="s">
        <v>768</v>
      </c>
      <c r="Q12" s="835"/>
    </row>
    <row r="13" spans="1:17" s="176" customFormat="1" ht="50.1" customHeight="1" x14ac:dyDescent="0.2">
      <c r="A13" s="356" t="s">
        <v>3232</v>
      </c>
      <c r="B13" s="227" t="s">
        <v>3233</v>
      </c>
      <c r="C13" s="227" t="s">
        <v>3234</v>
      </c>
      <c r="D13" s="187">
        <v>15120</v>
      </c>
      <c r="E13" s="187" t="s">
        <v>3235</v>
      </c>
      <c r="F13" s="228">
        <v>41659</v>
      </c>
      <c r="G13" s="233" t="s">
        <v>3236</v>
      </c>
      <c r="H13" s="230" t="s">
        <v>3237</v>
      </c>
      <c r="I13" s="231" t="s">
        <v>769</v>
      </c>
      <c r="J13" s="188"/>
      <c r="K13" s="231" t="s">
        <v>769</v>
      </c>
      <c r="L13" s="188"/>
      <c r="M13" s="232" t="s">
        <v>769</v>
      </c>
      <c r="N13" s="232"/>
      <c r="O13" s="232"/>
      <c r="P13" s="232"/>
      <c r="Q13" s="207"/>
    </row>
    <row r="14" spans="1:17" s="176" customFormat="1" ht="50.1" customHeight="1" x14ac:dyDescent="0.2">
      <c r="A14" s="356" t="s">
        <v>3239</v>
      </c>
      <c r="B14" s="227" t="s">
        <v>3240</v>
      </c>
      <c r="C14" s="227" t="s">
        <v>3234</v>
      </c>
      <c r="D14" s="187">
        <v>11400</v>
      </c>
      <c r="E14" s="187" t="s">
        <v>3235</v>
      </c>
      <c r="F14" s="228">
        <v>41659</v>
      </c>
      <c r="G14" s="233" t="s">
        <v>3236</v>
      </c>
      <c r="H14" s="230" t="s">
        <v>3241</v>
      </c>
      <c r="I14" s="231" t="s">
        <v>769</v>
      </c>
      <c r="J14" s="188"/>
      <c r="K14" s="231" t="s">
        <v>769</v>
      </c>
      <c r="L14" s="188"/>
      <c r="M14" s="232" t="s">
        <v>769</v>
      </c>
      <c r="N14" s="232"/>
      <c r="O14" s="232"/>
      <c r="P14" s="232"/>
      <c r="Q14" s="207"/>
    </row>
    <row r="15" spans="1:17" s="176" customFormat="1" ht="50.1" customHeight="1" x14ac:dyDescent="0.2">
      <c r="A15" s="356" t="s">
        <v>3242</v>
      </c>
      <c r="B15" s="227" t="s">
        <v>3243</v>
      </c>
      <c r="C15" s="227" t="s">
        <v>3244</v>
      </c>
      <c r="D15" s="187">
        <v>45600</v>
      </c>
      <c r="E15" s="187" t="s">
        <v>3235</v>
      </c>
      <c r="F15" s="228">
        <v>41659</v>
      </c>
      <c r="G15" s="233" t="s">
        <v>3236</v>
      </c>
      <c r="H15" s="230" t="s">
        <v>3245</v>
      </c>
      <c r="I15" s="231" t="s">
        <v>769</v>
      </c>
      <c r="J15" s="188"/>
      <c r="K15" s="231" t="s">
        <v>769</v>
      </c>
      <c r="L15" s="188"/>
      <c r="M15" s="232" t="s">
        <v>769</v>
      </c>
      <c r="N15" s="232"/>
      <c r="O15" s="232"/>
      <c r="P15" s="232"/>
      <c r="Q15" s="207"/>
    </row>
    <row r="16" spans="1:17" s="176" customFormat="1" ht="48" customHeight="1" x14ac:dyDescent="0.2">
      <c r="A16" s="237" t="s">
        <v>3835</v>
      </c>
      <c r="B16" s="227" t="s">
        <v>3246</v>
      </c>
      <c r="C16" s="227" t="s">
        <v>3247</v>
      </c>
      <c r="D16" s="187">
        <v>4243.2</v>
      </c>
      <c r="E16" s="187" t="s">
        <v>3235</v>
      </c>
      <c r="F16" s="228">
        <v>41669</v>
      </c>
      <c r="G16" s="233" t="s">
        <v>3248</v>
      </c>
      <c r="H16" s="230" t="s">
        <v>3249</v>
      </c>
      <c r="I16" s="231" t="s">
        <v>769</v>
      </c>
      <c r="J16" s="188"/>
      <c r="K16" s="231" t="s">
        <v>769</v>
      </c>
      <c r="L16" s="188"/>
      <c r="M16" s="232" t="s">
        <v>769</v>
      </c>
      <c r="N16" s="232"/>
      <c r="O16" s="232"/>
      <c r="P16" s="232"/>
      <c r="Q16" s="207"/>
    </row>
    <row r="17" spans="1:17" s="176" customFormat="1" ht="39.950000000000003" customHeight="1" x14ac:dyDescent="0.2">
      <c r="A17" s="849" t="s">
        <v>3836</v>
      </c>
      <c r="B17" s="227" t="s">
        <v>3250</v>
      </c>
      <c r="C17" s="850" t="s">
        <v>3251</v>
      </c>
      <c r="D17" s="187">
        <f>755.52+440.32+10578.12+6195.8</f>
        <v>17969.760000000002</v>
      </c>
      <c r="E17" s="187" t="s">
        <v>3235</v>
      </c>
      <c r="F17" s="228">
        <v>41655</v>
      </c>
      <c r="G17" s="233" t="s">
        <v>3252</v>
      </c>
      <c r="H17" s="230">
        <v>6967</v>
      </c>
      <c r="I17" s="231" t="s">
        <v>769</v>
      </c>
      <c r="J17" s="188"/>
      <c r="K17" s="231" t="s">
        <v>769</v>
      </c>
      <c r="L17" s="188"/>
      <c r="M17" s="232" t="s">
        <v>769</v>
      </c>
      <c r="N17" s="232"/>
      <c r="O17" s="232"/>
      <c r="P17" s="232"/>
      <c r="Q17" s="207"/>
    </row>
    <row r="18" spans="1:17" s="176" customFormat="1" ht="39.950000000000003" customHeight="1" x14ac:dyDescent="0.2">
      <c r="A18" s="849"/>
      <c r="B18" s="227" t="s">
        <v>3253</v>
      </c>
      <c r="C18" s="850"/>
      <c r="D18" s="187">
        <v>1860</v>
      </c>
      <c r="E18" s="187" t="s">
        <v>3235</v>
      </c>
      <c r="F18" s="228">
        <v>41655</v>
      </c>
      <c r="G18" s="233" t="s">
        <v>3254</v>
      </c>
      <c r="H18" s="230">
        <v>6969</v>
      </c>
      <c r="I18" s="231" t="s">
        <v>769</v>
      </c>
      <c r="J18" s="188"/>
      <c r="K18" s="231" t="s">
        <v>769</v>
      </c>
      <c r="L18" s="188"/>
      <c r="M18" s="232" t="s">
        <v>769</v>
      </c>
      <c r="N18" s="232"/>
      <c r="O18" s="232"/>
      <c r="P18" s="232"/>
      <c r="Q18" s="207"/>
    </row>
    <row r="19" spans="1:17" s="176" customFormat="1" ht="30" customHeight="1" x14ac:dyDescent="0.2">
      <c r="A19" s="849" t="s">
        <v>3837</v>
      </c>
      <c r="B19" s="227" t="s">
        <v>3255</v>
      </c>
      <c r="C19" s="850" t="s">
        <v>3256</v>
      </c>
      <c r="D19" s="187">
        <v>90</v>
      </c>
      <c r="E19" s="187" t="s">
        <v>3235</v>
      </c>
      <c r="F19" s="228">
        <v>41655</v>
      </c>
      <c r="G19" s="851" t="s">
        <v>3257</v>
      </c>
      <c r="H19" s="230">
        <v>6963</v>
      </c>
      <c r="I19" s="231" t="s">
        <v>769</v>
      </c>
      <c r="J19" s="188"/>
      <c r="K19" s="231" t="s">
        <v>769</v>
      </c>
      <c r="L19" s="188"/>
      <c r="M19" s="232" t="s">
        <v>769</v>
      </c>
      <c r="N19" s="232"/>
      <c r="O19" s="232"/>
      <c r="P19" s="232"/>
      <c r="Q19" s="207"/>
    </row>
    <row r="20" spans="1:17" s="176" customFormat="1" ht="30" customHeight="1" x14ac:dyDescent="0.2">
      <c r="A20" s="849"/>
      <c r="B20" s="227" t="s">
        <v>3258</v>
      </c>
      <c r="C20" s="850"/>
      <c r="D20" s="187">
        <v>90</v>
      </c>
      <c r="E20" s="187" t="s">
        <v>3235</v>
      </c>
      <c r="F20" s="228">
        <v>41655</v>
      </c>
      <c r="G20" s="851"/>
      <c r="H20" s="230">
        <v>6964</v>
      </c>
      <c r="I20" s="231" t="s">
        <v>769</v>
      </c>
      <c r="J20" s="188"/>
      <c r="K20" s="231" t="s">
        <v>769</v>
      </c>
      <c r="L20" s="188"/>
      <c r="M20" s="232" t="s">
        <v>769</v>
      </c>
      <c r="N20" s="232"/>
      <c r="O20" s="232"/>
      <c r="P20" s="232"/>
      <c r="Q20" s="207"/>
    </row>
    <row r="21" spans="1:17" s="176" customFormat="1" ht="30" customHeight="1" x14ac:dyDescent="0.2">
      <c r="A21" s="849"/>
      <c r="B21" s="227" t="s">
        <v>3259</v>
      </c>
      <c r="C21" s="850"/>
      <c r="D21" s="187">
        <v>140</v>
      </c>
      <c r="E21" s="187" t="s">
        <v>3235</v>
      </c>
      <c r="F21" s="228">
        <v>41655</v>
      </c>
      <c r="G21" s="851"/>
      <c r="H21" s="230">
        <v>6965</v>
      </c>
      <c r="I21" s="231" t="s">
        <v>769</v>
      </c>
      <c r="J21" s="188"/>
      <c r="K21" s="231" t="s">
        <v>769</v>
      </c>
      <c r="L21" s="188"/>
      <c r="M21" s="232" t="s">
        <v>769</v>
      </c>
      <c r="N21" s="232"/>
      <c r="O21" s="232"/>
      <c r="P21" s="232"/>
      <c r="Q21" s="207"/>
    </row>
    <row r="22" spans="1:17" s="176" customFormat="1" ht="30" customHeight="1" x14ac:dyDescent="0.2">
      <c r="A22" s="849"/>
      <c r="B22" s="227" t="s">
        <v>3260</v>
      </c>
      <c r="C22" s="850"/>
      <c r="D22" s="187">
        <v>90</v>
      </c>
      <c r="E22" s="187" t="s">
        <v>3235</v>
      </c>
      <c r="F22" s="228">
        <v>41655</v>
      </c>
      <c r="G22" s="851"/>
      <c r="H22" s="230">
        <v>6966</v>
      </c>
      <c r="I22" s="231" t="s">
        <v>769</v>
      </c>
      <c r="J22" s="188"/>
      <c r="K22" s="231" t="s">
        <v>769</v>
      </c>
      <c r="L22" s="188"/>
      <c r="M22" s="232" t="s">
        <v>769</v>
      </c>
      <c r="N22" s="232"/>
      <c r="O22" s="232"/>
      <c r="P22" s="232"/>
      <c r="Q22" s="207"/>
    </row>
    <row r="23" spans="1:17" s="176" customFormat="1" ht="71.25" customHeight="1" x14ac:dyDescent="0.2">
      <c r="A23" s="237" t="s">
        <v>3838</v>
      </c>
      <c r="B23" s="227" t="s">
        <v>3261</v>
      </c>
      <c r="C23" s="227" t="s">
        <v>3262</v>
      </c>
      <c r="D23" s="187">
        <v>7640</v>
      </c>
      <c r="E23" s="187" t="s">
        <v>3235</v>
      </c>
      <c r="F23" s="228">
        <v>41656</v>
      </c>
      <c r="G23" s="233" t="s">
        <v>3263</v>
      </c>
      <c r="H23" s="230">
        <v>6971</v>
      </c>
      <c r="I23" s="231" t="s">
        <v>769</v>
      </c>
      <c r="J23" s="188"/>
      <c r="K23" s="231" t="s">
        <v>769</v>
      </c>
      <c r="L23" s="188"/>
      <c r="M23" s="232" t="s">
        <v>769</v>
      </c>
      <c r="N23" s="232"/>
      <c r="O23" s="232"/>
      <c r="P23" s="232"/>
      <c r="Q23" s="207"/>
    </row>
    <row r="24" spans="1:17" s="176" customFormat="1" ht="39.950000000000003" customHeight="1" x14ac:dyDescent="0.2">
      <c r="A24" s="849" t="s">
        <v>3839</v>
      </c>
      <c r="B24" s="227" t="s">
        <v>3264</v>
      </c>
      <c r="C24" s="850" t="s">
        <v>3262</v>
      </c>
      <c r="D24" s="187">
        <v>600</v>
      </c>
      <c r="E24" s="187" t="s">
        <v>3235</v>
      </c>
      <c r="F24" s="228">
        <v>41656</v>
      </c>
      <c r="G24" s="233" t="s">
        <v>3265</v>
      </c>
      <c r="H24" s="230">
        <v>6974</v>
      </c>
      <c r="I24" s="231" t="s">
        <v>769</v>
      </c>
      <c r="J24" s="188"/>
      <c r="K24" s="231" t="s">
        <v>769</v>
      </c>
      <c r="L24" s="188"/>
      <c r="M24" s="232"/>
      <c r="N24" s="232" t="s">
        <v>769</v>
      </c>
      <c r="O24" s="232"/>
      <c r="P24" s="232"/>
      <c r="Q24" s="207"/>
    </row>
    <row r="25" spans="1:17" s="176" customFormat="1" ht="39.950000000000003" customHeight="1" x14ac:dyDescent="0.2">
      <c r="A25" s="849"/>
      <c r="B25" s="227" t="s">
        <v>3266</v>
      </c>
      <c r="C25" s="850"/>
      <c r="D25" s="187">
        <v>1384.5</v>
      </c>
      <c r="E25" s="187" t="s">
        <v>3235</v>
      </c>
      <c r="F25" s="228">
        <v>41656</v>
      </c>
      <c r="G25" s="233" t="s">
        <v>3267</v>
      </c>
      <c r="H25" s="230">
        <v>6973</v>
      </c>
      <c r="I25" s="231" t="s">
        <v>769</v>
      </c>
      <c r="J25" s="188"/>
      <c r="K25" s="231" t="s">
        <v>769</v>
      </c>
      <c r="L25" s="188"/>
      <c r="M25" s="232"/>
      <c r="N25" s="232" t="s">
        <v>769</v>
      </c>
      <c r="O25" s="232"/>
      <c r="P25" s="232"/>
      <c r="Q25" s="207"/>
    </row>
    <row r="26" spans="1:17" s="176" customFormat="1" ht="45" customHeight="1" x14ac:dyDescent="0.2">
      <c r="A26" s="237" t="s">
        <v>3840</v>
      </c>
      <c r="B26" s="227" t="s">
        <v>3261</v>
      </c>
      <c r="C26" s="227" t="s">
        <v>3262</v>
      </c>
      <c r="D26" s="187">
        <v>15000</v>
      </c>
      <c r="E26" s="187" t="s">
        <v>3235</v>
      </c>
      <c r="F26" s="228">
        <v>41656</v>
      </c>
      <c r="G26" s="233" t="s">
        <v>3267</v>
      </c>
      <c r="H26" s="230">
        <v>6972</v>
      </c>
      <c r="I26" s="231" t="s">
        <v>769</v>
      </c>
      <c r="J26" s="188"/>
      <c r="K26" s="231" t="s">
        <v>769</v>
      </c>
      <c r="L26" s="188"/>
      <c r="M26" s="232" t="s">
        <v>769</v>
      </c>
      <c r="N26" s="232"/>
      <c r="O26" s="232"/>
      <c r="P26" s="232"/>
      <c r="Q26" s="207"/>
    </row>
    <row r="27" spans="1:17" s="176" customFormat="1" ht="45" customHeight="1" x14ac:dyDescent="0.2">
      <c r="A27" s="237" t="s">
        <v>3841</v>
      </c>
      <c r="B27" s="227" t="s">
        <v>3268</v>
      </c>
      <c r="C27" s="227" t="s">
        <v>3269</v>
      </c>
      <c r="D27" s="187">
        <v>12878.28</v>
      </c>
      <c r="E27" s="187" t="s">
        <v>3235</v>
      </c>
      <c r="F27" s="228">
        <v>41663</v>
      </c>
      <c r="G27" s="233" t="s">
        <v>3270</v>
      </c>
      <c r="H27" s="230">
        <v>6980</v>
      </c>
      <c r="I27" s="231" t="s">
        <v>769</v>
      </c>
      <c r="J27" s="188"/>
      <c r="K27" s="231" t="s">
        <v>769</v>
      </c>
      <c r="L27" s="188"/>
      <c r="M27" s="232"/>
      <c r="N27" s="232" t="s">
        <v>769</v>
      </c>
      <c r="O27" s="232"/>
      <c r="P27" s="232"/>
      <c r="Q27" s="207"/>
    </row>
    <row r="28" spans="1:17" s="176" customFormat="1" ht="17.25" customHeight="1" x14ac:dyDescent="0.2">
      <c r="A28" s="849" t="s">
        <v>3842</v>
      </c>
      <c r="B28" s="227" t="s">
        <v>3271</v>
      </c>
      <c r="C28" s="850" t="s">
        <v>3272</v>
      </c>
      <c r="D28" s="187">
        <v>1100</v>
      </c>
      <c r="E28" s="187" t="s">
        <v>3273</v>
      </c>
      <c r="F28" s="855">
        <v>41683</v>
      </c>
      <c r="G28" s="851" t="s">
        <v>3274</v>
      </c>
      <c r="H28" s="230">
        <v>6999</v>
      </c>
      <c r="I28" s="231" t="s">
        <v>769</v>
      </c>
      <c r="J28" s="188"/>
      <c r="K28" s="231" t="s">
        <v>769</v>
      </c>
      <c r="L28" s="188"/>
      <c r="M28" s="232"/>
      <c r="N28" s="232" t="s">
        <v>769</v>
      </c>
      <c r="O28" s="232"/>
      <c r="P28" s="232"/>
      <c r="Q28" s="207"/>
    </row>
    <row r="29" spans="1:17" s="176" customFormat="1" ht="17.25" customHeight="1" x14ac:dyDescent="0.2">
      <c r="A29" s="849"/>
      <c r="B29" s="227" t="s">
        <v>3275</v>
      </c>
      <c r="C29" s="850"/>
      <c r="D29" s="187">
        <v>1100</v>
      </c>
      <c r="E29" s="187" t="s">
        <v>3273</v>
      </c>
      <c r="F29" s="855"/>
      <c r="G29" s="851"/>
      <c r="H29" s="230">
        <v>7000</v>
      </c>
      <c r="I29" s="231" t="s">
        <v>769</v>
      </c>
      <c r="J29" s="188"/>
      <c r="K29" s="231" t="s">
        <v>769</v>
      </c>
      <c r="L29" s="188"/>
      <c r="M29" s="232"/>
      <c r="N29" s="232" t="s">
        <v>769</v>
      </c>
      <c r="O29" s="232"/>
      <c r="P29" s="232"/>
      <c r="Q29" s="207"/>
    </row>
    <row r="30" spans="1:17" s="176" customFormat="1" ht="17.25" customHeight="1" x14ac:dyDescent="0.2">
      <c r="A30" s="849"/>
      <c r="B30" s="227" t="s">
        <v>3276</v>
      </c>
      <c r="C30" s="850"/>
      <c r="D30" s="187">
        <v>836.2</v>
      </c>
      <c r="E30" s="187" t="s">
        <v>3273</v>
      </c>
      <c r="F30" s="855"/>
      <c r="G30" s="851"/>
      <c r="H30" s="230">
        <v>7001</v>
      </c>
      <c r="I30" s="231" t="s">
        <v>769</v>
      </c>
      <c r="J30" s="188"/>
      <c r="K30" s="231" t="s">
        <v>769</v>
      </c>
      <c r="L30" s="188"/>
      <c r="M30" s="232" t="s">
        <v>769</v>
      </c>
      <c r="N30" s="232"/>
      <c r="O30" s="232"/>
      <c r="P30" s="232"/>
      <c r="Q30" s="207"/>
    </row>
    <row r="31" spans="1:17" s="176" customFormat="1" ht="17.25" customHeight="1" x14ac:dyDescent="0.2">
      <c r="A31" s="849"/>
      <c r="B31" s="227" t="s">
        <v>3277</v>
      </c>
      <c r="C31" s="850"/>
      <c r="D31" s="187">
        <v>625</v>
      </c>
      <c r="E31" s="187" t="s">
        <v>3273</v>
      </c>
      <c r="F31" s="855"/>
      <c r="G31" s="851"/>
      <c r="H31" s="230">
        <v>7002</v>
      </c>
      <c r="I31" s="231" t="s">
        <v>769</v>
      </c>
      <c r="J31" s="188"/>
      <c r="K31" s="231" t="s">
        <v>769</v>
      </c>
      <c r="L31" s="188"/>
      <c r="M31" s="232" t="s">
        <v>769</v>
      </c>
      <c r="N31" s="232"/>
      <c r="O31" s="232"/>
      <c r="P31" s="232"/>
      <c r="Q31" s="207"/>
    </row>
    <row r="32" spans="1:17" s="176" customFormat="1" ht="17.25" customHeight="1" x14ac:dyDescent="0.2">
      <c r="A32" s="849"/>
      <c r="B32" s="227" t="s">
        <v>3278</v>
      </c>
      <c r="C32" s="850"/>
      <c r="D32" s="187">
        <v>420</v>
      </c>
      <c r="E32" s="187" t="s">
        <v>3273</v>
      </c>
      <c r="F32" s="855"/>
      <c r="G32" s="851"/>
      <c r="H32" s="230">
        <v>7003</v>
      </c>
      <c r="I32" s="231" t="s">
        <v>769</v>
      </c>
      <c r="J32" s="188"/>
      <c r="K32" s="231" t="s">
        <v>769</v>
      </c>
      <c r="L32" s="188"/>
      <c r="M32" s="232" t="s">
        <v>769</v>
      </c>
      <c r="N32" s="232"/>
      <c r="O32" s="232"/>
      <c r="P32" s="232"/>
      <c r="Q32" s="207"/>
    </row>
    <row r="33" spans="1:17" s="176" customFormat="1" ht="17.25" customHeight="1" x14ac:dyDescent="0.2">
      <c r="A33" s="849"/>
      <c r="B33" s="227" t="s">
        <v>3279</v>
      </c>
      <c r="C33" s="850"/>
      <c r="D33" s="187">
        <v>542.40000000000009</v>
      </c>
      <c r="E33" s="187" t="s">
        <v>3273</v>
      </c>
      <c r="F33" s="855"/>
      <c r="G33" s="851"/>
      <c r="H33" s="230">
        <v>7004</v>
      </c>
      <c r="I33" s="231" t="s">
        <v>769</v>
      </c>
      <c r="J33" s="188"/>
      <c r="K33" s="231" t="s">
        <v>769</v>
      </c>
      <c r="L33" s="188"/>
      <c r="M33" s="232"/>
      <c r="N33" s="232" t="s">
        <v>769</v>
      </c>
      <c r="O33" s="232"/>
      <c r="P33" s="232"/>
      <c r="Q33" s="207"/>
    </row>
    <row r="34" spans="1:17" s="176" customFormat="1" ht="17.25" customHeight="1" x14ac:dyDescent="0.2">
      <c r="A34" s="849"/>
      <c r="B34" s="227" t="s">
        <v>3280</v>
      </c>
      <c r="C34" s="850"/>
      <c r="D34" s="187">
        <v>100</v>
      </c>
      <c r="E34" s="187" t="s">
        <v>3273</v>
      </c>
      <c r="F34" s="855"/>
      <c r="G34" s="851"/>
      <c r="H34" s="230">
        <v>7005</v>
      </c>
      <c r="I34" s="231" t="s">
        <v>769</v>
      </c>
      <c r="J34" s="188"/>
      <c r="K34" s="231" t="s">
        <v>769</v>
      </c>
      <c r="L34" s="188"/>
      <c r="M34" s="232" t="s">
        <v>769</v>
      </c>
      <c r="N34" s="232"/>
      <c r="O34" s="232"/>
      <c r="P34" s="232"/>
      <c r="Q34" s="207"/>
    </row>
    <row r="35" spans="1:17" s="176" customFormat="1" ht="17.25" customHeight="1" x14ac:dyDescent="0.2">
      <c r="A35" s="849"/>
      <c r="B35" s="227" t="s">
        <v>3281</v>
      </c>
      <c r="C35" s="850"/>
      <c r="D35" s="187">
        <v>920</v>
      </c>
      <c r="E35" s="187" t="s">
        <v>3273</v>
      </c>
      <c r="F35" s="855"/>
      <c r="G35" s="851"/>
      <c r="H35" s="230">
        <v>7006</v>
      </c>
      <c r="I35" s="231" t="s">
        <v>769</v>
      </c>
      <c r="J35" s="188"/>
      <c r="K35" s="231" t="s">
        <v>769</v>
      </c>
      <c r="L35" s="188"/>
      <c r="M35" s="232"/>
      <c r="N35" s="232" t="s">
        <v>769</v>
      </c>
      <c r="O35" s="232"/>
      <c r="P35" s="232"/>
      <c r="Q35" s="207"/>
    </row>
    <row r="36" spans="1:17" s="176" customFormat="1" ht="17.25" customHeight="1" x14ac:dyDescent="0.2">
      <c r="A36" s="849"/>
      <c r="B36" s="227" t="s">
        <v>3282</v>
      </c>
      <c r="C36" s="850"/>
      <c r="D36" s="187">
        <v>920</v>
      </c>
      <c r="E36" s="187" t="s">
        <v>3273</v>
      </c>
      <c r="F36" s="855"/>
      <c r="G36" s="851"/>
      <c r="H36" s="230">
        <v>7007</v>
      </c>
      <c r="I36" s="231" t="s">
        <v>769</v>
      </c>
      <c r="J36" s="188"/>
      <c r="K36" s="231" t="s">
        <v>769</v>
      </c>
      <c r="L36" s="188"/>
      <c r="M36" s="232" t="s">
        <v>769</v>
      </c>
      <c r="N36" s="232"/>
      <c r="O36" s="232"/>
      <c r="P36" s="232"/>
      <c r="Q36" s="207"/>
    </row>
    <row r="37" spans="1:17" s="176" customFormat="1" ht="17.25" customHeight="1" x14ac:dyDescent="0.2">
      <c r="A37" s="849"/>
      <c r="B37" s="227" t="s">
        <v>3283</v>
      </c>
      <c r="C37" s="850"/>
      <c r="D37" s="187">
        <v>810</v>
      </c>
      <c r="E37" s="187" t="s">
        <v>3273</v>
      </c>
      <c r="F37" s="855"/>
      <c r="G37" s="851"/>
      <c r="H37" s="230">
        <v>7008</v>
      </c>
      <c r="I37" s="231" t="s">
        <v>769</v>
      </c>
      <c r="J37" s="188"/>
      <c r="K37" s="231" t="s">
        <v>769</v>
      </c>
      <c r="L37" s="188"/>
      <c r="M37" s="232"/>
      <c r="N37" s="232" t="s">
        <v>769</v>
      </c>
      <c r="O37" s="232"/>
      <c r="P37" s="232"/>
      <c r="Q37" s="207"/>
    </row>
    <row r="38" spans="1:17" s="176" customFormat="1" ht="17.25" customHeight="1" x14ac:dyDescent="0.2">
      <c r="A38" s="849"/>
      <c r="B38" s="227" t="s">
        <v>3284</v>
      </c>
      <c r="C38" s="850"/>
      <c r="D38" s="187">
        <v>598</v>
      </c>
      <c r="E38" s="187" t="s">
        <v>3273</v>
      </c>
      <c r="F38" s="855"/>
      <c r="G38" s="851"/>
      <c r="H38" s="230">
        <v>7009</v>
      </c>
      <c r="I38" s="277" t="s">
        <v>769</v>
      </c>
      <c r="J38" s="189"/>
      <c r="K38" s="277" t="s">
        <v>769</v>
      </c>
      <c r="L38" s="189"/>
      <c r="M38" s="277"/>
      <c r="N38" s="277"/>
      <c r="O38" s="277" t="s">
        <v>769</v>
      </c>
      <c r="P38" s="232"/>
      <c r="Q38" s="207"/>
    </row>
    <row r="39" spans="1:17" s="176" customFormat="1" ht="17.25" customHeight="1" x14ac:dyDescent="0.2">
      <c r="A39" s="849"/>
      <c r="B39" s="227" t="s">
        <v>3285</v>
      </c>
      <c r="C39" s="850"/>
      <c r="D39" s="187">
        <v>350</v>
      </c>
      <c r="E39" s="187" t="s">
        <v>3273</v>
      </c>
      <c r="F39" s="855"/>
      <c r="G39" s="851"/>
      <c r="H39" s="230">
        <v>7010</v>
      </c>
      <c r="I39" s="231" t="s">
        <v>769</v>
      </c>
      <c r="J39" s="188"/>
      <c r="K39" s="231" t="s">
        <v>769</v>
      </c>
      <c r="L39" s="188"/>
      <c r="M39" s="232"/>
      <c r="N39" s="232" t="s">
        <v>769</v>
      </c>
      <c r="O39" s="232"/>
      <c r="P39" s="232"/>
      <c r="Q39" s="207"/>
    </row>
    <row r="40" spans="1:17" s="176" customFormat="1" ht="17.25" customHeight="1" x14ac:dyDescent="0.2">
      <c r="A40" s="849"/>
      <c r="B40" s="227" t="s">
        <v>3286</v>
      </c>
      <c r="C40" s="850"/>
      <c r="D40" s="187">
        <v>270</v>
      </c>
      <c r="E40" s="187" t="s">
        <v>3273</v>
      </c>
      <c r="F40" s="855"/>
      <c r="G40" s="851"/>
      <c r="H40" s="230">
        <v>7011</v>
      </c>
      <c r="I40" s="231" t="s">
        <v>769</v>
      </c>
      <c r="J40" s="188"/>
      <c r="K40" s="231" t="s">
        <v>769</v>
      </c>
      <c r="L40" s="188"/>
      <c r="M40" s="232" t="s">
        <v>769</v>
      </c>
      <c r="N40" s="232"/>
      <c r="O40" s="232"/>
      <c r="P40" s="232"/>
      <c r="Q40" s="207"/>
    </row>
    <row r="41" spans="1:17" s="176" customFormat="1" ht="17.25" customHeight="1" x14ac:dyDescent="0.2">
      <c r="A41" s="849"/>
      <c r="B41" s="227" t="s">
        <v>3287</v>
      </c>
      <c r="C41" s="850"/>
      <c r="D41" s="187">
        <v>1325</v>
      </c>
      <c r="E41" s="187" t="s">
        <v>3273</v>
      </c>
      <c r="F41" s="855"/>
      <c r="G41" s="851"/>
      <c r="H41" s="230">
        <v>7012</v>
      </c>
      <c r="I41" s="231" t="s">
        <v>769</v>
      </c>
      <c r="J41" s="188"/>
      <c r="K41" s="231" t="s">
        <v>769</v>
      </c>
      <c r="L41" s="188"/>
      <c r="M41" s="232"/>
      <c r="N41" s="232" t="s">
        <v>769</v>
      </c>
      <c r="O41" s="232"/>
      <c r="P41" s="232"/>
      <c r="Q41" s="207"/>
    </row>
    <row r="42" spans="1:17" s="176" customFormat="1" ht="17.25" customHeight="1" x14ac:dyDescent="0.2">
      <c r="A42" s="849"/>
      <c r="B42" s="227" t="s">
        <v>3288</v>
      </c>
      <c r="C42" s="850"/>
      <c r="D42" s="187">
        <v>1300</v>
      </c>
      <c r="E42" s="187" t="s">
        <v>3273</v>
      </c>
      <c r="F42" s="855"/>
      <c r="G42" s="851"/>
      <c r="H42" s="230">
        <v>7013</v>
      </c>
      <c r="I42" s="231" t="s">
        <v>769</v>
      </c>
      <c r="J42" s="188"/>
      <c r="K42" s="231" t="s">
        <v>769</v>
      </c>
      <c r="L42" s="188"/>
      <c r="M42" s="232"/>
      <c r="N42" s="232" t="s">
        <v>769</v>
      </c>
      <c r="O42" s="232"/>
      <c r="P42" s="232"/>
      <c r="Q42" s="207"/>
    </row>
    <row r="43" spans="1:17" s="176" customFormat="1" ht="17.25" customHeight="1" x14ac:dyDescent="0.2">
      <c r="A43" s="849"/>
      <c r="B43" s="227" t="s">
        <v>3289</v>
      </c>
      <c r="C43" s="850"/>
      <c r="D43" s="187">
        <v>1325</v>
      </c>
      <c r="E43" s="187" t="s">
        <v>3273</v>
      </c>
      <c r="F43" s="855"/>
      <c r="G43" s="851"/>
      <c r="H43" s="230">
        <v>7014</v>
      </c>
      <c r="I43" s="231" t="s">
        <v>769</v>
      </c>
      <c r="J43" s="188"/>
      <c r="K43" s="231" t="s">
        <v>769</v>
      </c>
      <c r="L43" s="188"/>
      <c r="M43" s="232" t="s">
        <v>769</v>
      </c>
      <c r="N43" s="232"/>
      <c r="O43" s="232"/>
      <c r="P43" s="232"/>
      <c r="Q43" s="207"/>
    </row>
    <row r="44" spans="1:17" s="176" customFormat="1" ht="17.25" customHeight="1" x14ac:dyDescent="0.2">
      <c r="A44" s="849"/>
      <c r="B44" s="227" t="s">
        <v>3290</v>
      </c>
      <c r="C44" s="850"/>
      <c r="D44" s="187">
        <v>750</v>
      </c>
      <c r="E44" s="187" t="s">
        <v>3273</v>
      </c>
      <c r="F44" s="855"/>
      <c r="G44" s="851"/>
      <c r="H44" s="230">
        <v>7015</v>
      </c>
      <c r="I44" s="231" t="s">
        <v>769</v>
      </c>
      <c r="J44" s="188"/>
      <c r="K44" s="231" t="s">
        <v>769</v>
      </c>
      <c r="L44" s="188"/>
      <c r="M44" s="232"/>
      <c r="N44" s="232" t="s">
        <v>769</v>
      </c>
      <c r="O44" s="232"/>
      <c r="P44" s="232"/>
      <c r="Q44" s="207"/>
    </row>
    <row r="45" spans="1:17" s="176" customFormat="1" ht="17.25" customHeight="1" x14ac:dyDescent="0.2">
      <c r="A45" s="849"/>
      <c r="B45" s="227" t="s">
        <v>3291</v>
      </c>
      <c r="C45" s="850"/>
      <c r="D45" s="187">
        <v>600</v>
      </c>
      <c r="E45" s="187" t="s">
        <v>3273</v>
      </c>
      <c r="F45" s="855"/>
      <c r="G45" s="851"/>
      <c r="H45" s="230">
        <v>7016</v>
      </c>
      <c r="I45" s="231" t="s">
        <v>769</v>
      </c>
      <c r="J45" s="188"/>
      <c r="K45" s="231" t="s">
        <v>769</v>
      </c>
      <c r="L45" s="188"/>
      <c r="M45" s="232" t="s">
        <v>769</v>
      </c>
      <c r="N45" s="232"/>
      <c r="O45" s="232"/>
      <c r="P45" s="232"/>
      <c r="Q45" s="207"/>
    </row>
    <row r="46" spans="1:17" s="176" customFormat="1" ht="17.25" customHeight="1" x14ac:dyDescent="0.2">
      <c r="A46" s="849"/>
      <c r="B46" s="227" t="s">
        <v>3292</v>
      </c>
      <c r="C46" s="850"/>
      <c r="D46" s="187">
        <v>593.25</v>
      </c>
      <c r="E46" s="187" t="s">
        <v>3273</v>
      </c>
      <c r="F46" s="855"/>
      <c r="G46" s="851"/>
      <c r="H46" s="230">
        <v>7017</v>
      </c>
      <c r="I46" s="231" t="s">
        <v>769</v>
      </c>
      <c r="J46" s="188"/>
      <c r="K46" s="231" t="s">
        <v>769</v>
      </c>
      <c r="L46" s="188"/>
      <c r="M46" s="232" t="s">
        <v>769</v>
      </c>
      <c r="N46" s="232"/>
      <c r="O46" s="232"/>
      <c r="P46" s="232"/>
      <c r="Q46" s="207"/>
    </row>
    <row r="47" spans="1:17" s="176" customFormat="1" ht="17.25" customHeight="1" x14ac:dyDescent="0.2">
      <c r="A47" s="849"/>
      <c r="B47" s="227" t="s">
        <v>3293</v>
      </c>
      <c r="C47" s="850"/>
      <c r="D47" s="187">
        <v>858</v>
      </c>
      <c r="E47" s="187" t="s">
        <v>3273</v>
      </c>
      <c r="F47" s="855"/>
      <c r="G47" s="851"/>
      <c r="H47" s="230">
        <v>7018</v>
      </c>
      <c r="I47" s="231" t="s">
        <v>769</v>
      </c>
      <c r="J47" s="188"/>
      <c r="K47" s="231" t="s">
        <v>769</v>
      </c>
      <c r="L47" s="188"/>
      <c r="M47" s="232"/>
      <c r="N47" s="232" t="s">
        <v>769</v>
      </c>
      <c r="O47" s="232"/>
      <c r="P47" s="232"/>
      <c r="Q47" s="207"/>
    </row>
    <row r="48" spans="1:17" s="176" customFormat="1" ht="17.25" customHeight="1" x14ac:dyDescent="0.2">
      <c r="A48" s="849"/>
      <c r="B48" s="227" t="s">
        <v>3294</v>
      </c>
      <c r="C48" s="850"/>
      <c r="D48" s="187">
        <v>550</v>
      </c>
      <c r="E48" s="187" t="s">
        <v>3273</v>
      </c>
      <c r="F48" s="855"/>
      <c r="G48" s="851"/>
      <c r="H48" s="230">
        <v>7019</v>
      </c>
      <c r="I48" s="231" t="s">
        <v>769</v>
      </c>
      <c r="J48" s="188"/>
      <c r="K48" s="231" t="s">
        <v>769</v>
      </c>
      <c r="L48" s="188"/>
      <c r="M48" s="232" t="s">
        <v>769</v>
      </c>
      <c r="N48" s="232"/>
      <c r="O48" s="232"/>
      <c r="P48" s="232"/>
      <c r="Q48" s="207"/>
    </row>
    <row r="49" spans="1:17" s="176" customFormat="1" ht="17.25" customHeight="1" x14ac:dyDescent="0.2">
      <c r="A49" s="849"/>
      <c r="B49" s="227" t="s">
        <v>3295</v>
      </c>
      <c r="C49" s="850"/>
      <c r="D49" s="187">
        <v>858</v>
      </c>
      <c r="E49" s="187" t="s">
        <v>3273</v>
      </c>
      <c r="F49" s="855"/>
      <c r="G49" s="851"/>
      <c r="H49" s="230">
        <v>7020</v>
      </c>
      <c r="I49" s="231" t="s">
        <v>769</v>
      </c>
      <c r="J49" s="188"/>
      <c r="K49" s="231" t="s">
        <v>769</v>
      </c>
      <c r="L49" s="188"/>
      <c r="M49" s="232" t="s">
        <v>769</v>
      </c>
      <c r="N49" s="232"/>
      <c r="O49" s="232"/>
      <c r="P49" s="232"/>
      <c r="Q49" s="207"/>
    </row>
    <row r="50" spans="1:17" s="176" customFormat="1" ht="17.25" customHeight="1" x14ac:dyDescent="0.2">
      <c r="A50" s="849"/>
      <c r="B50" s="227" t="s">
        <v>3296</v>
      </c>
      <c r="C50" s="850"/>
      <c r="D50" s="187">
        <v>375</v>
      </c>
      <c r="E50" s="187" t="s">
        <v>3273</v>
      </c>
      <c r="F50" s="855"/>
      <c r="G50" s="851"/>
      <c r="H50" s="230">
        <v>7021</v>
      </c>
      <c r="I50" s="231" t="s">
        <v>769</v>
      </c>
      <c r="J50" s="188"/>
      <c r="K50" s="231" t="s">
        <v>769</v>
      </c>
      <c r="L50" s="188"/>
      <c r="M50" s="232" t="s">
        <v>769</v>
      </c>
      <c r="N50" s="232"/>
      <c r="O50" s="232"/>
      <c r="P50" s="232"/>
      <c r="Q50" s="207"/>
    </row>
    <row r="51" spans="1:17" s="176" customFormat="1" ht="17.25" customHeight="1" x14ac:dyDescent="0.2">
      <c r="A51" s="849"/>
      <c r="B51" s="227" t="s">
        <v>3297</v>
      </c>
      <c r="C51" s="850"/>
      <c r="D51" s="187">
        <v>250</v>
      </c>
      <c r="E51" s="187" t="s">
        <v>3273</v>
      </c>
      <c r="F51" s="855"/>
      <c r="G51" s="851"/>
      <c r="H51" s="230">
        <v>7022</v>
      </c>
      <c r="I51" s="231" t="s">
        <v>769</v>
      </c>
      <c r="J51" s="188"/>
      <c r="K51" s="231" t="s">
        <v>769</v>
      </c>
      <c r="L51" s="188"/>
      <c r="M51" s="232"/>
      <c r="N51" s="232"/>
      <c r="O51" s="232" t="s">
        <v>3298</v>
      </c>
      <c r="P51" s="232"/>
      <c r="Q51" s="207"/>
    </row>
    <row r="52" spans="1:17" s="176" customFormat="1" ht="17.25" customHeight="1" x14ac:dyDescent="0.2">
      <c r="A52" s="849"/>
      <c r="B52" s="227" t="s">
        <v>3299</v>
      </c>
      <c r="C52" s="850"/>
      <c r="D52" s="187">
        <v>1988.8000000000002</v>
      </c>
      <c r="E52" s="187" t="s">
        <v>3273</v>
      </c>
      <c r="F52" s="855"/>
      <c r="G52" s="851"/>
      <c r="H52" s="230">
        <v>7023</v>
      </c>
      <c r="I52" s="231" t="s">
        <v>769</v>
      </c>
      <c r="J52" s="188"/>
      <c r="K52" s="231" t="s">
        <v>769</v>
      </c>
      <c r="L52" s="188"/>
      <c r="M52" s="232"/>
      <c r="N52" s="232" t="s">
        <v>769</v>
      </c>
      <c r="O52" s="232"/>
      <c r="P52" s="232"/>
      <c r="Q52" s="207"/>
    </row>
    <row r="53" spans="1:17" s="176" customFormat="1" ht="17.25" customHeight="1" x14ac:dyDescent="0.2">
      <c r="A53" s="849"/>
      <c r="B53" s="227" t="s">
        <v>3300</v>
      </c>
      <c r="C53" s="850"/>
      <c r="D53" s="187">
        <v>2000</v>
      </c>
      <c r="E53" s="187" t="s">
        <v>3273</v>
      </c>
      <c r="F53" s="855"/>
      <c r="G53" s="851"/>
      <c r="H53" s="230">
        <v>7024</v>
      </c>
      <c r="I53" s="231" t="s">
        <v>769</v>
      </c>
      <c r="J53" s="188"/>
      <c r="K53" s="231" t="s">
        <v>769</v>
      </c>
      <c r="L53" s="188"/>
      <c r="M53" s="232"/>
      <c r="N53" s="232" t="s">
        <v>769</v>
      </c>
      <c r="O53" s="232"/>
      <c r="P53" s="232"/>
      <c r="Q53" s="207"/>
    </row>
    <row r="54" spans="1:17" s="176" customFormat="1" ht="17.25" customHeight="1" x14ac:dyDescent="0.2">
      <c r="A54" s="849"/>
      <c r="B54" s="227" t="s">
        <v>3301</v>
      </c>
      <c r="C54" s="850"/>
      <c r="D54" s="187">
        <v>560</v>
      </c>
      <c r="E54" s="187" t="s">
        <v>3273</v>
      </c>
      <c r="F54" s="855"/>
      <c r="G54" s="851"/>
      <c r="H54" s="230">
        <v>7025</v>
      </c>
      <c r="I54" s="231" t="s">
        <v>769</v>
      </c>
      <c r="J54" s="188"/>
      <c r="K54" s="231" t="s">
        <v>769</v>
      </c>
      <c r="L54" s="188"/>
      <c r="M54" s="232" t="s">
        <v>769</v>
      </c>
      <c r="N54" s="232"/>
      <c r="O54" s="232"/>
      <c r="P54" s="232"/>
      <c r="Q54" s="207"/>
    </row>
    <row r="55" spans="1:17" s="176" customFormat="1" ht="17.25" customHeight="1" x14ac:dyDescent="0.2">
      <c r="A55" s="849"/>
      <c r="B55" s="227" t="s">
        <v>3302</v>
      </c>
      <c r="C55" s="850"/>
      <c r="D55" s="187">
        <v>480</v>
      </c>
      <c r="E55" s="187" t="s">
        <v>3273</v>
      </c>
      <c r="F55" s="855"/>
      <c r="G55" s="851"/>
      <c r="H55" s="230">
        <v>7026</v>
      </c>
      <c r="I55" s="231" t="s">
        <v>769</v>
      </c>
      <c r="J55" s="188"/>
      <c r="K55" s="231" t="s">
        <v>769</v>
      </c>
      <c r="L55" s="188"/>
      <c r="M55" s="232" t="s">
        <v>3298</v>
      </c>
      <c r="N55" s="232"/>
      <c r="O55" s="232"/>
      <c r="P55" s="232"/>
      <c r="Q55" s="207"/>
    </row>
    <row r="56" spans="1:17" s="176" customFormat="1" ht="17.25" customHeight="1" x14ac:dyDescent="0.2">
      <c r="A56" s="849"/>
      <c r="B56" s="227" t="s">
        <v>3303</v>
      </c>
      <c r="C56" s="850"/>
      <c r="D56" s="187">
        <v>264</v>
      </c>
      <c r="E56" s="187" t="s">
        <v>3273</v>
      </c>
      <c r="F56" s="855"/>
      <c r="G56" s="851"/>
      <c r="H56" s="230">
        <v>7027</v>
      </c>
      <c r="I56" s="231" t="s">
        <v>769</v>
      </c>
      <c r="J56" s="188"/>
      <c r="K56" s="231" t="s">
        <v>769</v>
      </c>
      <c r="L56" s="188"/>
      <c r="M56" s="232"/>
      <c r="N56" s="232"/>
      <c r="O56" s="232" t="s">
        <v>769</v>
      </c>
      <c r="P56" s="232"/>
      <c r="Q56" s="207"/>
    </row>
    <row r="57" spans="1:17" s="176" customFormat="1" ht="17.25" customHeight="1" x14ac:dyDescent="0.2">
      <c r="A57" s="849"/>
      <c r="B57" s="227" t="s">
        <v>3304</v>
      </c>
      <c r="C57" s="850"/>
      <c r="D57" s="187">
        <v>400</v>
      </c>
      <c r="E57" s="187" t="s">
        <v>3273</v>
      </c>
      <c r="F57" s="855"/>
      <c r="G57" s="851"/>
      <c r="H57" s="230">
        <v>7028</v>
      </c>
      <c r="I57" s="231" t="s">
        <v>769</v>
      </c>
      <c r="J57" s="188"/>
      <c r="K57" s="231" t="s">
        <v>769</v>
      </c>
      <c r="L57" s="188"/>
      <c r="M57" s="232"/>
      <c r="N57" s="232" t="s">
        <v>769</v>
      </c>
      <c r="O57" s="232"/>
      <c r="P57" s="232"/>
      <c r="Q57" s="207"/>
    </row>
    <row r="58" spans="1:17" s="176" customFormat="1" ht="17.25" customHeight="1" x14ac:dyDescent="0.2">
      <c r="A58" s="849"/>
      <c r="B58" s="227" t="s">
        <v>3305</v>
      </c>
      <c r="C58" s="850"/>
      <c r="D58" s="187">
        <v>100</v>
      </c>
      <c r="E58" s="187" t="s">
        <v>3273</v>
      </c>
      <c r="F58" s="855"/>
      <c r="G58" s="851"/>
      <c r="H58" s="230">
        <v>7029</v>
      </c>
      <c r="I58" s="231" t="s">
        <v>769</v>
      </c>
      <c r="J58" s="188"/>
      <c r="K58" s="231" t="s">
        <v>769</v>
      </c>
      <c r="L58" s="188"/>
      <c r="M58" s="232" t="s">
        <v>769</v>
      </c>
      <c r="N58" s="232"/>
      <c r="O58" s="232"/>
      <c r="P58" s="232"/>
      <c r="Q58" s="207"/>
    </row>
    <row r="59" spans="1:17" s="176" customFormat="1" ht="17.25" customHeight="1" x14ac:dyDescent="0.2">
      <c r="A59" s="849"/>
      <c r="B59" s="227" t="s">
        <v>3306</v>
      </c>
      <c r="C59" s="850"/>
      <c r="D59" s="187">
        <v>4250</v>
      </c>
      <c r="E59" s="187" t="s">
        <v>3273</v>
      </c>
      <c r="F59" s="855"/>
      <c r="G59" s="851"/>
      <c r="H59" s="230">
        <v>7030</v>
      </c>
      <c r="I59" s="231" t="s">
        <v>769</v>
      </c>
      <c r="J59" s="188"/>
      <c r="K59" s="231" t="s">
        <v>769</v>
      </c>
      <c r="L59" s="188"/>
      <c r="M59" s="232" t="s">
        <v>769</v>
      </c>
      <c r="N59" s="232"/>
      <c r="O59" s="232"/>
      <c r="P59" s="232"/>
      <c r="Q59" s="207"/>
    </row>
    <row r="60" spans="1:17" s="176" customFormat="1" ht="17.25" customHeight="1" x14ac:dyDescent="0.2">
      <c r="A60" s="849"/>
      <c r="B60" s="227" t="s">
        <v>3307</v>
      </c>
      <c r="C60" s="850"/>
      <c r="D60" s="187">
        <v>3660</v>
      </c>
      <c r="E60" s="187" t="s">
        <v>3273</v>
      </c>
      <c r="F60" s="855"/>
      <c r="G60" s="851"/>
      <c r="H60" s="230">
        <v>7031</v>
      </c>
      <c r="I60" s="231" t="s">
        <v>769</v>
      </c>
      <c r="J60" s="188"/>
      <c r="K60" s="231" t="s">
        <v>769</v>
      </c>
      <c r="L60" s="188"/>
      <c r="M60" s="232" t="s">
        <v>769</v>
      </c>
      <c r="N60" s="232"/>
      <c r="O60" s="232"/>
      <c r="P60" s="232"/>
      <c r="Q60" s="207"/>
    </row>
    <row r="61" spans="1:17" s="176" customFormat="1" ht="17.25" customHeight="1" x14ac:dyDescent="0.2">
      <c r="A61" s="849"/>
      <c r="B61" s="227" t="s">
        <v>3308</v>
      </c>
      <c r="C61" s="850"/>
      <c r="D61" s="187">
        <v>3740</v>
      </c>
      <c r="E61" s="187" t="s">
        <v>3273</v>
      </c>
      <c r="F61" s="855"/>
      <c r="G61" s="851"/>
      <c r="H61" s="230">
        <v>7032</v>
      </c>
      <c r="I61" s="231" t="s">
        <v>769</v>
      </c>
      <c r="J61" s="188"/>
      <c r="K61" s="231" t="s">
        <v>769</v>
      </c>
      <c r="L61" s="188"/>
      <c r="M61" s="232"/>
      <c r="N61" s="232" t="s">
        <v>769</v>
      </c>
      <c r="O61" s="232"/>
      <c r="P61" s="232"/>
      <c r="Q61" s="207"/>
    </row>
    <row r="62" spans="1:17" s="176" customFormat="1" ht="17.25" customHeight="1" x14ac:dyDescent="0.2">
      <c r="A62" s="849"/>
      <c r="B62" s="227" t="s">
        <v>3309</v>
      </c>
      <c r="C62" s="850"/>
      <c r="D62" s="187">
        <v>3700</v>
      </c>
      <c r="E62" s="187" t="s">
        <v>3273</v>
      </c>
      <c r="F62" s="855"/>
      <c r="G62" s="851"/>
      <c r="H62" s="230">
        <v>7033</v>
      </c>
      <c r="I62" s="231" t="s">
        <v>769</v>
      </c>
      <c r="J62" s="188"/>
      <c r="K62" s="231" t="s">
        <v>769</v>
      </c>
      <c r="L62" s="188"/>
      <c r="M62" s="232" t="s">
        <v>769</v>
      </c>
      <c r="N62" s="232"/>
      <c r="O62" s="232"/>
      <c r="P62" s="232"/>
      <c r="Q62" s="207"/>
    </row>
    <row r="63" spans="1:17" s="176" customFormat="1" ht="17.25" customHeight="1" x14ac:dyDescent="0.2">
      <c r="A63" s="849"/>
      <c r="B63" s="227" t="s">
        <v>3310</v>
      </c>
      <c r="C63" s="850"/>
      <c r="D63" s="187">
        <v>1500</v>
      </c>
      <c r="E63" s="187" t="s">
        <v>3273</v>
      </c>
      <c r="F63" s="855"/>
      <c r="G63" s="851"/>
      <c r="H63" s="230">
        <v>7034</v>
      </c>
      <c r="I63" s="231" t="s">
        <v>769</v>
      </c>
      <c r="J63" s="188"/>
      <c r="K63" s="231" t="s">
        <v>769</v>
      </c>
      <c r="L63" s="188"/>
      <c r="M63" s="232" t="s">
        <v>769</v>
      </c>
      <c r="N63" s="232"/>
      <c r="O63" s="232"/>
      <c r="P63" s="232"/>
      <c r="Q63" s="207"/>
    </row>
    <row r="64" spans="1:17" s="176" customFormat="1" ht="17.25" customHeight="1" x14ac:dyDescent="0.2">
      <c r="A64" s="849"/>
      <c r="B64" s="227" t="s">
        <v>3311</v>
      </c>
      <c r="C64" s="850"/>
      <c r="D64" s="187">
        <v>1320</v>
      </c>
      <c r="E64" s="187" t="s">
        <v>3273</v>
      </c>
      <c r="F64" s="855"/>
      <c r="G64" s="851"/>
      <c r="H64" s="230">
        <v>7035</v>
      </c>
      <c r="I64" s="231" t="s">
        <v>769</v>
      </c>
      <c r="J64" s="188"/>
      <c r="K64" s="231" t="s">
        <v>769</v>
      </c>
      <c r="L64" s="188"/>
      <c r="M64" s="232" t="s">
        <v>769</v>
      </c>
      <c r="N64" s="232"/>
      <c r="O64" s="232"/>
      <c r="P64" s="232"/>
      <c r="Q64" s="207"/>
    </row>
    <row r="65" spans="1:17" s="176" customFormat="1" ht="17.25" customHeight="1" x14ac:dyDescent="0.2">
      <c r="A65" s="849"/>
      <c r="B65" s="227" t="s">
        <v>3312</v>
      </c>
      <c r="C65" s="850"/>
      <c r="D65" s="187">
        <v>4425</v>
      </c>
      <c r="E65" s="187" t="s">
        <v>3273</v>
      </c>
      <c r="F65" s="855"/>
      <c r="G65" s="851"/>
      <c r="H65" s="230">
        <v>7036</v>
      </c>
      <c r="I65" s="231" t="s">
        <v>769</v>
      </c>
      <c r="J65" s="188"/>
      <c r="K65" s="231" t="s">
        <v>769</v>
      </c>
      <c r="L65" s="188"/>
      <c r="M65" s="232"/>
      <c r="N65" s="232" t="s">
        <v>769</v>
      </c>
      <c r="O65" s="232"/>
      <c r="P65" s="232"/>
      <c r="Q65" s="207"/>
    </row>
    <row r="66" spans="1:17" s="176" customFormat="1" ht="17.25" customHeight="1" x14ac:dyDescent="0.2">
      <c r="A66" s="849"/>
      <c r="B66" s="227" t="s">
        <v>3313</v>
      </c>
      <c r="C66" s="850"/>
      <c r="D66" s="187">
        <v>4400</v>
      </c>
      <c r="E66" s="187" t="s">
        <v>3273</v>
      </c>
      <c r="F66" s="855"/>
      <c r="G66" s="851"/>
      <c r="H66" s="230">
        <v>7037</v>
      </c>
      <c r="I66" s="231" t="s">
        <v>769</v>
      </c>
      <c r="J66" s="188"/>
      <c r="K66" s="231" t="s">
        <v>769</v>
      </c>
      <c r="L66" s="188"/>
      <c r="M66" s="232"/>
      <c r="N66" s="232" t="s">
        <v>769</v>
      </c>
      <c r="O66" s="232"/>
      <c r="P66" s="232"/>
      <c r="Q66" s="207"/>
    </row>
    <row r="67" spans="1:17" s="176" customFormat="1" ht="17.25" customHeight="1" x14ac:dyDescent="0.2">
      <c r="A67" s="849"/>
      <c r="B67" s="227" t="s">
        <v>3314</v>
      </c>
      <c r="C67" s="850"/>
      <c r="D67" s="187">
        <v>2700</v>
      </c>
      <c r="E67" s="187" t="s">
        <v>3273</v>
      </c>
      <c r="F67" s="855"/>
      <c r="G67" s="851"/>
      <c r="H67" s="230">
        <v>7038</v>
      </c>
      <c r="I67" s="231" t="s">
        <v>769</v>
      </c>
      <c r="J67" s="188"/>
      <c r="K67" s="231" t="s">
        <v>769</v>
      </c>
      <c r="L67" s="188"/>
      <c r="M67" s="232"/>
      <c r="N67" s="232" t="s">
        <v>769</v>
      </c>
      <c r="O67" s="232"/>
      <c r="P67" s="232"/>
      <c r="Q67" s="207"/>
    </row>
    <row r="68" spans="1:17" s="176" customFormat="1" ht="17.25" customHeight="1" x14ac:dyDescent="0.2">
      <c r="A68" s="849"/>
      <c r="B68" s="227" t="s">
        <v>3315</v>
      </c>
      <c r="C68" s="850"/>
      <c r="D68" s="187">
        <v>1250</v>
      </c>
      <c r="E68" s="187" t="s">
        <v>3273</v>
      </c>
      <c r="F68" s="855"/>
      <c r="G68" s="851"/>
      <c r="H68" s="230">
        <v>7039</v>
      </c>
      <c r="I68" s="231" t="s">
        <v>769</v>
      </c>
      <c r="J68" s="188"/>
      <c r="K68" s="231" t="s">
        <v>769</v>
      </c>
      <c r="L68" s="188"/>
      <c r="M68" s="232" t="s">
        <v>769</v>
      </c>
      <c r="N68" s="232"/>
      <c r="O68" s="232"/>
      <c r="P68" s="232"/>
      <c r="Q68" s="207"/>
    </row>
    <row r="69" spans="1:17" s="176" customFormat="1" ht="17.25" customHeight="1" x14ac:dyDescent="0.2">
      <c r="A69" s="849"/>
      <c r="B69" s="227" t="s">
        <v>3271</v>
      </c>
      <c r="C69" s="850"/>
      <c r="D69" s="187">
        <v>220</v>
      </c>
      <c r="E69" s="187" t="s">
        <v>3316</v>
      </c>
      <c r="F69" s="855">
        <v>41849</v>
      </c>
      <c r="G69" s="851" t="s">
        <v>3317</v>
      </c>
      <c r="H69" s="230" t="s">
        <v>3318</v>
      </c>
      <c r="I69" s="231" t="s">
        <v>769</v>
      </c>
      <c r="J69" s="188"/>
      <c r="K69" s="231" t="s">
        <v>769</v>
      </c>
      <c r="L69" s="188"/>
      <c r="M69" s="232"/>
      <c r="N69" s="232" t="s">
        <v>769</v>
      </c>
      <c r="O69" s="232"/>
      <c r="P69" s="232"/>
      <c r="Q69" s="207"/>
    </row>
    <row r="70" spans="1:17" s="176" customFormat="1" ht="17.25" customHeight="1" x14ac:dyDescent="0.2">
      <c r="A70" s="849"/>
      <c r="B70" s="227" t="s">
        <v>3276</v>
      </c>
      <c r="C70" s="850"/>
      <c r="D70" s="187">
        <v>158.19999999999999</v>
      </c>
      <c r="E70" s="187" t="s">
        <v>3316</v>
      </c>
      <c r="F70" s="855"/>
      <c r="G70" s="851"/>
      <c r="H70" s="230" t="s">
        <v>3319</v>
      </c>
      <c r="I70" s="231" t="s">
        <v>769</v>
      </c>
      <c r="J70" s="188"/>
      <c r="K70" s="231" t="s">
        <v>769</v>
      </c>
      <c r="L70" s="188"/>
      <c r="M70" s="232" t="s">
        <v>769</v>
      </c>
      <c r="N70" s="232"/>
      <c r="O70" s="232"/>
      <c r="P70" s="232"/>
      <c r="Q70" s="207"/>
    </row>
    <row r="71" spans="1:17" s="176" customFormat="1" ht="17.25" customHeight="1" x14ac:dyDescent="0.2">
      <c r="A71" s="849"/>
      <c r="B71" s="227" t="s">
        <v>3287</v>
      </c>
      <c r="C71" s="850"/>
      <c r="D71" s="187">
        <v>250</v>
      </c>
      <c r="E71" s="187" t="s">
        <v>3316</v>
      </c>
      <c r="F71" s="855"/>
      <c r="G71" s="851"/>
      <c r="H71" s="230" t="s">
        <v>3320</v>
      </c>
      <c r="I71" s="231" t="s">
        <v>769</v>
      </c>
      <c r="J71" s="188"/>
      <c r="K71" s="231" t="s">
        <v>769</v>
      </c>
      <c r="L71" s="188"/>
      <c r="M71" s="232"/>
      <c r="N71" s="232" t="s">
        <v>769</v>
      </c>
      <c r="O71" s="232"/>
      <c r="P71" s="232"/>
      <c r="Q71" s="207"/>
    </row>
    <row r="72" spans="1:17" s="176" customFormat="1" ht="17.25" customHeight="1" x14ac:dyDescent="0.2">
      <c r="A72" s="849"/>
      <c r="B72" s="227" t="s">
        <v>3289</v>
      </c>
      <c r="C72" s="850"/>
      <c r="D72" s="187">
        <v>250</v>
      </c>
      <c r="E72" s="187" t="s">
        <v>3316</v>
      </c>
      <c r="F72" s="855"/>
      <c r="G72" s="851"/>
      <c r="H72" s="230" t="s">
        <v>3321</v>
      </c>
      <c r="I72" s="231" t="s">
        <v>769</v>
      </c>
      <c r="J72" s="188"/>
      <c r="K72" s="231" t="s">
        <v>769</v>
      </c>
      <c r="L72" s="188"/>
      <c r="M72" s="232" t="s">
        <v>769</v>
      </c>
      <c r="N72" s="232"/>
      <c r="O72" s="232"/>
      <c r="P72" s="232"/>
      <c r="Q72" s="207"/>
    </row>
    <row r="73" spans="1:17" s="176" customFormat="1" ht="17.25" customHeight="1" x14ac:dyDescent="0.2">
      <c r="A73" s="849"/>
      <c r="B73" s="227" t="s">
        <v>3308</v>
      </c>
      <c r="C73" s="850"/>
      <c r="D73" s="187">
        <v>748</v>
      </c>
      <c r="E73" s="187" t="s">
        <v>3316</v>
      </c>
      <c r="F73" s="855"/>
      <c r="G73" s="851"/>
      <c r="H73" s="230" t="s">
        <v>3322</v>
      </c>
      <c r="I73" s="231" t="s">
        <v>769</v>
      </c>
      <c r="J73" s="188"/>
      <c r="K73" s="231" t="s">
        <v>769</v>
      </c>
      <c r="L73" s="188"/>
      <c r="M73" s="232"/>
      <c r="N73" s="232" t="s">
        <v>769</v>
      </c>
      <c r="O73" s="232"/>
      <c r="P73" s="232"/>
      <c r="Q73" s="207"/>
    </row>
    <row r="74" spans="1:17" s="176" customFormat="1" ht="17.25" customHeight="1" x14ac:dyDescent="0.2">
      <c r="A74" s="849"/>
      <c r="B74" s="227" t="s">
        <v>3306</v>
      </c>
      <c r="C74" s="850"/>
      <c r="D74" s="187">
        <v>850</v>
      </c>
      <c r="E74" s="187" t="s">
        <v>3316</v>
      </c>
      <c r="F74" s="855"/>
      <c r="G74" s="851"/>
      <c r="H74" s="230" t="s">
        <v>3323</v>
      </c>
      <c r="I74" s="231" t="s">
        <v>769</v>
      </c>
      <c r="J74" s="188"/>
      <c r="K74" s="231" t="s">
        <v>769</v>
      </c>
      <c r="L74" s="188"/>
      <c r="M74" s="232" t="s">
        <v>769</v>
      </c>
      <c r="N74" s="232"/>
      <c r="O74" s="232"/>
      <c r="P74" s="232"/>
      <c r="Q74" s="207"/>
    </row>
    <row r="75" spans="1:17" s="176" customFormat="1" ht="17.25" customHeight="1" x14ac:dyDescent="0.2">
      <c r="A75" s="849"/>
      <c r="B75" s="227" t="s">
        <v>3307</v>
      </c>
      <c r="C75" s="850"/>
      <c r="D75" s="187">
        <v>720</v>
      </c>
      <c r="E75" s="187" t="s">
        <v>3316</v>
      </c>
      <c r="F75" s="855"/>
      <c r="G75" s="851"/>
      <c r="H75" s="230" t="s">
        <v>3324</v>
      </c>
      <c r="I75" s="231" t="s">
        <v>769</v>
      </c>
      <c r="J75" s="188"/>
      <c r="K75" s="231" t="s">
        <v>769</v>
      </c>
      <c r="L75" s="188"/>
      <c r="M75" s="232" t="s">
        <v>769</v>
      </c>
      <c r="N75" s="232"/>
      <c r="O75" s="232"/>
      <c r="P75" s="232"/>
      <c r="Q75" s="207"/>
    </row>
    <row r="76" spans="1:17" s="176" customFormat="1" ht="17.25" customHeight="1" x14ac:dyDescent="0.2">
      <c r="A76" s="849"/>
      <c r="B76" s="227" t="s">
        <v>3278</v>
      </c>
      <c r="C76" s="850"/>
      <c r="D76" s="187">
        <v>60</v>
      </c>
      <c r="E76" s="187" t="s">
        <v>3316</v>
      </c>
      <c r="F76" s="855"/>
      <c r="G76" s="851"/>
      <c r="H76" s="230" t="s">
        <v>3325</v>
      </c>
      <c r="I76" s="231" t="s">
        <v>769</v>
      </c>
      <c r="J76" s="188"/>
      <c r="K76" s="231" t="s">
        <v>769</v>
      </c>
      <c r="L76" s="188"/>
      <c r="M76" s="232" t="s">
        <v>769</v>
      </c>
      <c r="N76" s="232"/>
      <c r="O76" s="232"/>
      <c r="P76" s="232"/>
      <c r="Q76" s="207"/>
    </row>
    <row r="77" spans="1:17" s="176" customFormat="1" ht="17.25" customHeight="1" x14ac:dyDescent="0.2">
      <c r="A77" s="849"/>
      <c r="B77" s="227" t="s">
        <v>3314</v>
      </c>
      <c r="C77" s="850"/>
      <c r="D77" s="187">
        <v>540</v>
      </c>
      <c r="E77" s="187" t="s">
        <v>3316</v>
      </c>
      <c r="F77" s="855"/>
      <c r="G77" s="851"/>
      <c r="H77" s="230" t="s">
        <v>3326</v>
      </c>
      <c r="I77" s="231" t="s">
        <v>769</v>
      </c>
      <c r="J77" s="188"/>
      <c r="K77" s="231" t="s">
        <v>769</v>
      </c>
      <c r="L77" s="188"/>
      <c r="M77" s="232"/>
      <c r="N77" s="232" t="s">
        <v>769</v>
      </c>
      <c r="O77" s="232"/>
      <c r="P77" s="232"/>
      <c r="Q77" s="207"/>
    </row>
    <row r="78" spans="1:17" s="176" customFormat="1" ht="30.75" customHeight="1" x14ac:dyDescent="0.2">
      <c r="A78" s="849"/>
      <c r="B78" s="227" t="s">
        <v>3301</v>
      </c>
      <c r="C78" s="850"/>
      <c r="D78" s="187">
        <v>100</v>
      </c>
      <c r="E78" s="187" t="s">
        <v>3316</v>
      </c>
      <c r="F78" s="855"/>
      <c r="G78" s="233" t="s">
        <v>3327</v>
      </c>
      <c r="H78" s="230" t="s">
        <v>3328</v>
      </c>
      <c r="I78" s="231" t="s">
        <v>769</v>
      </c>
      <c r="J78" s="188"/>
      <c r="K78" s="231" t="s">
        <v>769</v>
      </c>
      <c r="L78" s="188"/>
      <c r="M78" s="232" t="s">
        <v>769</v>
      </c>
      <c r="N78" s="232"/>
      <c r="O78" s="232"/>
      <c r="P78" s="232"/>
      <c r="Q78" s="207"/>
    </row>
    <row r="79" spans="1:17" s="176" customFormat="1" ht="17.25" customHeight="1" x14ac:dyDescent="0.2">
      <c r="A79" s="849"/>
      <c r="B79" s="227" t="s">
        <v>3275</v>
      </c>
      <c r="C79" s="850"/>
      <c r="D79" s="187">
        <v>1100</v>
      </c>
      <c r="E79" s="187" t="s">
        <v>3329</v>
      </c>
      <c r="F79" s="228"/>
      <c r="G79" s="851" t="s">
        <v>3330</v>
      </c>
      <c r="H79" s="230" t="s">
        <v>3331</v>
      </c>
      <c r="I79" s="231" t="s">
        <v>769</v>
      </c>
      <c r="J79" s="188"/>
      <c r="K79" s="231" t="s">
        <v>769</v>
      </c>
      <c r="L79" s="188"/>
      <c r="M79" s="232"/>
      <c r="N79" s="232" t="s">
        <v>769</v>
      </c>
      <c r="O79" s="232"/>
      <c r="P79" s="232"/>
      <c r="Q79" s="207"/>
    </row>
    <row r="80" spans="1:17" s="176" customFormat="1" ht="17.25" customHeight="1" x14ac:dyDescent="0.2">
      <c r="A80" s="849"/>
      <c r="B80" s="227" t="s">
        <v>3276</v>
      </c>
      <c r="C80" s="850"/>
      <c r="D80" s="187">
        <v>836.2</v>
      </c>
      <c r="E80" s="187" t="s">
        <v>3329</v>
      </c>
      <c r="F80" s="228"/>
      <c r="G80" s="851"/>
      <c r="H80" s="230" t="s">
        <v>3332</v>
      </c>
      <c r="I80" s="231" t="s">
        <v>769</v>
      </c>
      <c r="J80" s="188"/>
      <c r="K80" s="231" t="s">
        <v>769</v>
      </c>
      <c r="L80" s="188"/>
      <c r="M80" s="232" t="s">
        <v>769</v>
      </c>
      <c r="N80" s="232"/>
      <c r="O80" s="232"/>
      <c r="P80" s="232"/>
      <c r="Q80" s="207"/>
    </row>
    <row r="81" spans="1:17" s="176" customFormat="1" ht="18" customHeight="1" x14ac:dyDescent="0.2">
      <c r="A81" s="849"/>
      <c r="B81" s="227" t="s">
        <v>3278</v>
      </c>
      <c r="C81" s="850"/>
      <c r="D81" s="187">
        <v>420</v>
      </c>
      <c r="E81" s="187" t="s">
        <v>3329</v>
      </c>
      <c r="F81" s="228"/>
      <c r="G81" s="851"/>
      <c r="H81" s="230" t="s">
        <v>3333</v>
      </c>
      <c r="I81" s="231" t="s">
        <v>769</v>
      </c>
      <c r="J81" s="188"/>
      <c r="K81" s="231" t="s">
        <v>769</v>
      </c>
      <c r="L81" s="188"/>
      <c r="M81" s="232" t="s">
        <v>769</v>
      </c>
      <c r="N81" s="232"/>
      <c r="O81" s="232"/>
      <c r="P81" s="232"/>
      <c r="Q81" s="207"/>
    </row>
    <row r="82" spans="1:17" s="176" customFormat="1" ht="54" customHeight="1" x14ac:dyDescent="0.2">
      <c r="A82" s="849"/>
      <c r="B82" s="227" t="s">
        <v>3279</v>
      </c>
      <c r="C82" s="850"/>
      <c r="D82" s="187">
        <v>542.4</v>
      </c>
      <c r="E82" s="187" t="s">
        <v>3329</v>
      </c>
      <c r="F82" s="228"/>
      <c r="G82" s="851"/>
      <c r="H82" s="230" t="s">
        <v>3334</v>
      </c>
      <c r="I82" s="276"/>
      <c r="J82" s="276" t="s">
        <v>3298</v>
      </c>
      <c r="K82" s="276"/>
      <c r="L82" s="276" t="s">
        <v>3298</v>
      </c>
      <c r="M82" s="277"/>
      <c r="N82" s="277"/>
      <c r="O82" s="277"/>
      <c r="P82" s="295" t="s">
        <v>3298</v>
      </c>
      <c r="Q82" s="304" t="s">
        <v>5067</v>
      </c>
    </row>
    <row r="83" spans="1:17" s="176" customFormat="1" ht="17.25" customHeight="1" x14ac:dyDescent="0.2">
      <c r="A83" s="849"/>
      <c r="B83" s="227" t="s">
        <v>3285</v>
      </c>
      <c r="C83" s="850"/>
      <c r="D83" s="187">
        <v>350</v>
      </c>
      <c r="E83" s="187" t="s">
        <v>3329</v>
      </c>
      <c r="F83" s="228"/>
      <c r="G83" s="851"/>
      <c r="H83" s="230" t="s">
        <v>3335</v>
      </c>
      <c r="I83" s="231" t="s">
        <v>769</v>
      </c>
      <c r="J83" s="188"/>
      <c r="K83" s="231" t="s">
        <v>769</v>
      </c>
      <c r="L83" s="188"/>
      <c r="M83" s="232"/>
      <c r="N83" s="232" t="s">
        <v>769</v>
      </c>
      <c r="O83" s="232"/>
      <c r="P83" s="232"/>
      <c r="Q83" s="207"/>
    </row>
    <row r="84" spans="1:17" s="176" customFormat="1" ht="17.25" customHeight="1" x14ac:dyDescent="0.2">
      <c r="A84" s="849"/>
      <c r="B84" s="227" t="s">
        <v>3284</v>
      </c>
      <c r="C84" s="850"/>
      <c r="D84" s="187">
        <v>598</v>
      </c>
      <c r="E84" s="187" t="s">
        <v>3329</v>
      </c>
      <c r="F84" s="228"/>
      <c r="G84" s="851"/>
      <c r="H84" s="230" t="s">
        <v>3336</v>
      </c>
      <c r="I84" s="232" t="s">
        <v>769</v>
      </c>
      <c r="J84" s="189"/>
      <c r="K84" s="232" t="s">
        <v>769</v>
      </c>
      <c r="L84" s="189"/>
      <c r="M84" s="232" t="s">
        <v>769</v>
      </c>
      <c r="N84" s="232"/>
      <c r="O84" s="232"/>
      <c r="P84" s="232"/>
      <c r="Q84" s="207"/>
    </row>
    <row r="85" spans="1:17" s="176" customFormat="1" ht="17.25" customHeight="1" x14ac:dyDescent="0.2">
      <c r="A85" s="849"/>
      <c r="B85" s="227" t="s">
        <v>3289</v>
      </c>
      <c r="C85" s="850"/>
      <c r="D85" s="187">
        <v>1325</v>
      </c>
      <c r="E85" s="187" t="s">
        <v>3329</v>
      </c>
      <c r="F85" s="228"/>
      <c r="G85" s="851"/>
      <c r="H85" s="230" t="s">
        <v>3337</v>
      </c>
      <c r="I85" s="231" t="s">
        <v>769</v>
      </c>
      <c r="J85" s="188"/>
      <c r="K85" s="231" t="s">
        <v>769</v>
      </c>
      <c r="L85" s="188"/>
      <c r="M85" s="232" t="s">
        <v>769</v>
      </c>
      <c r="N85" s="232"/>
      <c r="O85" s="232"/>
      <c r="P85" s="232"/>
      <c r="Q85" s="207"/>
    </row>
    <row r="86" spans="1:17" s="176" customFormat="1" ht="17.25" customHeight="1" x14ac:dyDescent="0.2">
      <c r="A86" s="849"/>
      <c r="B86" s="227" t="s">
        <v>3287</v>
      </c>
      <c r="C86" s="850"/>
      <c r="D86" s="187">
        <v>1325</v>
      </c>
      <c r="E86" s="187" t="s">
        <v>3329</v>
      </c>
      <c r="F86" s="228"/>
      <c r="G86" s="851"/>
      <c r="H86" s="230" t="s">
        <v>3338</v>
      </c>
      <c r="I86" s="231" t="s">
        <v>769</v>
      </c>
      <c r="J86" s="188"/>
      <c r="K86" s="231" t="s">
        <v>769</v>
      </c>
      <c r="L86" s="188"/>
      <c r="M86" s="232"/>
      <c r="N86" s="232" t="s">
        <v>769</v>
      </c>
      <c r="O86" s="232"/>
      <c r="P86" s="232"/>
      <c r="Q86" s="207"/>
    </row>
    <row r="87" spans="1:17" s="176" customFormat="1" ht="17.25" customHeight="1" x14ac:dyDescent="0.2">
      <c r="A87" s="849"/>
      <c r="B87" s="227" t="s">
        <v>3288</v>
      </c>
      <c r="C87" s="850"/>
      <c r="D87" s="187">
        <v>1300</v>
      </c>
      <c r="E87" s="187" t="s">
        <v>3329</v>
      </c>
      <c r="F87" s="228"/>
      <c r="G87" s="851"/>
      <c r="H87" s="230" t="s">
        <v>3339</v>
      </c>
      <c r="I87" s="231" t="s">
        <v>769</v>
      </c>
      <c r="J87" s="188"/>
      <c r="K87" s="231" t="s">
        <v>769</v>
      </c>
      <c r="L87" s="188"/>
      <c r="M87" s="232"/>
      <c r="N87" s="232" t="s">
        <v>769</v>
      </c>
      <c r="O87" s="232"/>
      <c r="P87" s="232"/>
      <c r="Q87" s="207"/>
    </row>
    <row r="88" spans="1:17" s="176" customFormat="1" ht="17.25" customHeight="1" x14ac:dyDescent="0.2">
      <c r="A88" s="849"/>
      <c r="B88" s="227" t="s">
        <v>3308</v>
      </c>
      <c r="C88" s="850"/>
      <c r="D88" s="187">
        <v>3740</v>
      </c>
      <c r="E88" s="187" t="s">
        <v>3329</v>
      </c>
      <c r="F88" s="228"/>
      <c r="G88" s="851"/>
      <c r="H88" s="230" t="s">
        <v>3340</v>
      </c>
      <c r="I88" s="231" t="s">
        <v>769</v>
      </c>
      <c r="J88" s="188"/>
      <c r="K88" s="231" t="s">
        <v>769</v>
      </c>
      <c r="L88" s="188"/>
      <c r="M88" s="232"/>
      <c r="N88" s="232" t="s">
        <v>769</v>
      </c>
      <c r="O88" s="232"/>
      <c r="P88" s="232"/>
      <c r="Q88" s="207"/>
    </row>
    <row r="89" spans="1:17" s="176" customFormat="1" ht="17.25" customHeight="1" x14ac:dyDescent="0.2">
      <c r="A89" s="849"/>
      <c r="B89" s="227" t="s">
        <v>3306</v>
      </c>
      <c r="C89" s="850"/>
      <c r="D89" s="187">
        <v>4250</v>
      </c>
      <c r="E89" s="187" t="s">
        <v>3329</v>
      </c>
      <c r="F89" s="228"/>
      <c r="G89" s="851"/>
      <c r="H89" s="230" t="s">
        <v>3341</v>
      </c>
      <c r="I89" s="231" t="s">
        <v>769</v>
      </c>
      <c r="J89" s="188"/>
      <c r="K89" s="231" t="s">
        <v>769</v>
      </c>
      <c r="L89" s="188"/>
      <c r="M89" s="232" t="s">
        <v>769</v>
      </c>
      <c r="N89" s="232"/>
      <c r="O89" s="232"/>
      <c r="P89" s="232"/>
      <c r="Q89" s="207"/>
    </row>
    <row r="90" spans="1:17" s="176" customFormat="1" ht="17.25" customHeight="1" x14ac:dyDescent="0.2">
      <c r="A90" s="849"/>
      <c r="B90" s="227" t="s">
        <v>3309</v>
      </c>
      <c r="C90" s="850"/>
      <c r="D90" s="187">
        <v>3400</v>
      </c>
      <c r="E90" s="187" t="s">
        <v>3329</v>
      </c>
      <c r="F90" s="228"/>
      <c r="G90" s="851"/>
      <c r="H90" s="230" t="s">
        <v>3342</v>
      </c>
      <c r="I90" s="231" t="s">
        <v>769</v>
      </c>
      <c r="J90" s="188"/>
      <c r="K90" s="231" t="s">
        <v>769</v>
      </c>
      <c r="L90" s="188"/>
      <c r="M90" s="232" t="s">
        <v>769</v>
      </c>
      <c r="N90" s="232"/>
      <c r="O90" s="232"/>
      <c r="P90" s="232"/>
      <c r="Q90" s="207"/>
    </row>
    <row r="91" spans="1:17" s="176" customFormat="1" ht="17.25" customHeight="1" x14ac:dyDescent="0.2">
      <c r="A91" s="849"/>
      <c r="B91" s="227" t="s">
        <v>3295</v>
      </c>
      <c r="C91" s="850"/>
      <c r="D91" s="187">
        <v>858</v>
      </c>
      <c r="E91" s="187" t="s">
        <v>3329</v>
      </c>
      <c r="F91" s="228"/>
      <c r="G91" s="851"/>
      <c r="H91" s="230" t="s">
        <v>3343</v>
      </c>
      <c r="I91" s="231" t="s">
        <v>769</v>
      </c>
      <c r="J91" s="188"/>
      <c r="K91" s="231" t="s">
        <v>769</v>
      </c>
      <c r="L91" s="188"/>
      <c r="M91" s="232" t="s">
        <v>769</v>
      </c>
      <c r="N91" s="232"/>
      <c r="O91" s="232"/>
      <c r="P91" s="232"/>
      <c r="Q91" s="207"/>
    </row>
    <row r="92" spans="1:17" s="176" customFormat="1" ht="17.25" customHeight="1" x14ac:dyDescent="0.2">
      <c r="A92" s="849"/>
      <c r="B92" s="227" t="s">
        <v>3294</v>
      </c>
      <c r="C92" s="850"/>
      <c r="D92" s="187">
        <v>550</v>
      </c>
      <c r="E92" s="187" t="s">
        <v>3329</v>
      </c>
      <c r="F92" s="228"/>
      <c r="G92" s="851"/>
      <c r="H92" s="230" t="s">
        <v>3344</v>
      </c>
      <c r="I92" s="231" t="s">
        <v>769</v>
      </c>
      <c r="J92" s="188"/>
      <c r="K92" s="231" t="s">
        <v>769</v>
      </c>
      <c r="L92" s="188"/>
      <c r="M92" s="232" t="s">
        <v>769</v>
      </c>
      <c r="N92" s="232"/>
      <c r="O92" s="232"/>
      <c r="P92" s="232"/>
      <c r="Q92" s="207"/>
    </row>
    <row r="93" spans="1:17" s="176" customFormat="1" ht="17.25" customHeight="1" x14ac:dyDescent="0.2">
      <c r="A93" s="849"/>
      <c r="B93" s="227" t="s">
        <v>3292</v>
      </c>
      <c r="C93" s="850"/>
      <c r="D93" s="187">
        <v>596.25</v>
      </c>
      <c r="E93" s="187" t="s">
        <v>3329</v>
      </c>
      <c r="F93" s="228"/>
      <c r="G93" s="851"/>
      <c r="H93" s="230" t="s">
        <v>3345</v>
      </c>
      <c r="I93" s="231" t="s">
        <v>769</v>
      </c>
      <c r="J93" s="188"/>
      <c r="K93" s="231" t="s">
        <v>769</v>
      </c>
      <c r="L93" s="188"/>
      <c r="M93" s="232" t="s">
        <v>769</v>
      </c>
      <c r="N93" s="232"/>
      <c r="O93" s="232"/>
      <c r="P93" s="232"/>
      <c r="Q93" s="207"/>
    </row>
    <row r="94" spans="1:17" s="176" customFormat="1" ht="17.25" customHeight="1" x14ac:dyDescent="0.2">
      <c r="A94" s="849"/>
      <c r="B94" s="227" t="s">
        <v>3291</v>
      </c>
      <c r="C94" s="850"/>
      <c r="D94" s="187">
        <v>600</v>
      </c>
      <c r="E94" s="187" t="s">
        <v>3329</v>
      </c>
      <c r="F94" s="228"/>
      <c r="G94" s="851"/>
      <c r="H94" s="230" t="s">
        <v>3346</v>
      </c>
      <c r="I94" s="231" t="s">
        <v>769</v>
      </c>
      <c r="J94" s="188"/>
      <c r="K94" s="231" t="s">
        <v>769</v>
      </c>
      <c r="L94" s="188"/>
      <c r="M94" s="232" t="s">
        <v>769</v>
      </c>
      <c r="N94" s="232"/>
      <c r="O94" s="232"/>
      <c r="P94" s="232"/>
      <c r="Q94" s="207"/>
    </row>
    <row r="95" spans="1:17" s="176" customFormat="1" ht="17.25" customHeight="1" x14ac:dyDescent="0.2">
      <c r="A95" s="849"/>
      <c r="B95" s="227" t="s">
        <v>3297</v>
      </c>
      <c r="C95" s="850"/>
      <c r="D95" s="187">
        <v>250</v>
      </c>
      <c r="E95" s="187" t="s">
        <v>3329</v>
      </c>
      <c r="F95" s="228"/>
      <c r="G95" s="851"/>
      <c r="H95" s="230" t="s">
        <v>3347</v>
      </c>
      <c r="I95" s="231" t="s">
        <v>769</v>
      </c>
      <c r="J95" s="188"/>
      <c r="K95" s="231" t="s">
        <v>769</v>
      </c>
      <c r="L95" s="188"/>
      <c r="M95" s="232" t="s">
        <v>769</v>
      </c>
      <c r="N95" s="232"/>
      <c r="O95" s="232"/>
      <c r="P95" s="232"/>
      <c r="Q95" s="207"/>
    </row>
    <row r="96" spans="1:17" s="176" customFormat="1" ht="17.25" customHeight="1" x14ac:dyDescent="0.2">
      <c r="A96" s="849"/>
      <c r="B96" s="227" t="s">
        <v>3307</v>
      </c>
      <c r="C96" s="850"/>
      <c r="D96" s="187">
        <v>3400</v>
      </c>
      <c r="E96" s="187" t="s">
        <v>3329</v>
      </c>
      <c r="F96" s="228"/>
      <c r="G96" s="851" t="s">
        <v>3348</v>
      </c>
      <c r="H96" s="230" t="s">
        <v>3349</v>
      </c>
      <c r="I96" s="231" t="s">
        <v>769</v>
      </c>
      <c r="J96" s="188"/>
      <c r="K96" s="231" t="s">
        <v>769</v>
      </c>
      <c r="L96" s="188"/>
      <c r="M96" s="232" t="s">
        <v>769</v>
      </c>
      <c r="N96" s="232"/>
      <c r="O96" s="232"/>
      <c r="P96" s="232"/>
      <c r="Q96" s="207"/>
    </row>
    <row r="97" spans="1:17" s="176" customFormat="1" ht="17.25" customHeight="1" x14ac:dyDescent="0.2">
      <c r="A97" s="849"/>
      <c r="B97" s="227" t="s">
        <v>3281</v>
      </c>
      <c r="C97" s="850"/>
      <c r="D97" s="187">
        <v>920</v>
      </c>
      <c r="E97" s="187" t="s">
        <v>3329</v>
      </c>
      <c r="F97" s="228"/>
      <c r="G97" s="851"/>
      <c r="H97" s="230" t="s">
        <v>3350</v>
      </c>
      <c r="I97" s="231" t="s">
        <v>769</v>
      </c>
      <c r="J97" s="188"/>
      <c r="K97" s="231" t="s">
        <v>769</v>
      </c>
      <c r="L97" s="188"/>
      <c r="M97" s="232"/>
      <c r="N97" s="232" t="s">
        <v>769</v>
      </c>
      <c r="O97" s="232"/>
      <c r="P97" s="232"/>
      <c r="Q97" s="207"/>
    </row>
    <row r="98" spans="1:17" s="176" customFormat="1" ht="17.25" customHeight="1" x14ac:dyDescent="0.2">
      <c r="A98" s="849"/>
      <c r="B98" s="227" t="s">
        <v>3282</v>
      </c>
      <c r="C98" s="850"/>
      <c r="D98" s="187">
        <v>920</v>
      </c>
      <c r="E98" s="187" t="s">
        <v>3329</v>
      </c>
      <c r="F98" s="228"/>
      <c r="G98" s="851"/>
      <c r="H98" s="230" t="s">
        <v>3351</v>
      </c>
      <c r="I98" s="231" t="s">
        <v>769</v>
      </c>
      <c r="J98" s="188"/>
      <c r="K98" s="231" t="s">
        <v>769</v>
      </c>
      <c r="L98" s="188"/>
      <c r="M98" s="232" t="s">
        <v>769</v>
      </c>
      <c r="N98" s="232"/>
      <c r="O98" s="232"/>
      <c r="P98" s="232"/>
      <c r="Q98" s="207"/>
    </row>
    <row r="99" spans="1:17" s="176" customFormat="1" ht="17.25" customHeight="1" x14ac:dyDescent="0.2">
      <c r="A99" s="849"/>
      <c r="B99" s="227" t="s">
        <v>3315</v>
      </c>
      <c r="C99" s="850"/>
      <c r="D99" s="187">
        <v>1250</v>
      </c>
      <c r="E99" s="187" t="s">
        <v>3329</v>
      </c>
      <c r="F99" s="228"/>
      <c r="G99" s="851"/>
      <c r="H99" s="230" t="s">
        <v>3352</v>
      </c>
      <c r="I99" s="231" t="s">
        <v>769</v>
      </c>
      <c r="J99" s="188"/>
      <c r="K99" s="231" t="s">
        <v>769</v>
      </c>
      <c r="L99" s="188"/>
      <c r="M99" s="232" t="s">
        <v>769</v>
      </c>
      <c r="N99" s="232"/>
      <c r="O99" s="232"/>
      <c r="P99" s="232"/>
      <c r="Q99" s="207"/>
    </row>
    <row r="100" spans="1:17" s="176" customFormat="1" ht="17.25" customHeight="1" x14ac:dyDescent="0.2">
      <c r="A100" s="849"/>
      <c r="B100" s="227" t="s">
        <v>3312</v>
      </c>
      <c r="C100" s="850"/>
      <c r="D100" s="187">
        <v>750</v>
      </c>
      <c r="E100" s="187" t="s">
        <v>3329</v>
      </c>
      <c r="F100" s="228"/>
      <c r="G100" s="851" t="s">
        <v>3353</v>
      </c>
      <c r="H100" s="230" t="s">
        <v>3354</v>
      </c>
      <c r="I100" s="231" t="s">
        <v>769</v>
      </c>
      <c r="J100" s="188"/>
      <c r="K100" s="231" t="s">
        <v>769</v>
      </c>
      <c r="L100" s="188"/>
      <c r="M100" s="232"/>
      <c r="N100" s="232"/>
      <c r="O100" s="232" t="s">
        <v>769</v>
      </c>
      <c r="P100" s="232"/>
      <c r="Q100" s="207"/>
    </row>
    <row r="101" spans="1:17" s="176" customFormat="1" ht="17.25" customHeight="1" x14ac:dyDescent="0.2">
      <c r="A101" s="849"/>
      <c r="B101" s="227" t="s">
        <v>3314</v>
      </c>
      <c r="C101" s="850"/>
      <c r="D101" s="187">
        <v>1800</v>
      </c>
      <c r="E101" s="187" t="s">
        <v>3329</v>
      </c>
      <c r="F101" s="228"/>
      <c r="G101" s="851"/>
      <c r="H101" s="230" t="s">
        <v>3355</v>
      </c>
      <c r="I101" s="231" t="s">
        <v>769</v>
      </c>
      <c r="J101" s="188"/>
      <c r="K101" s="231" t="s">
        <v>769</v>
      </c>
      <c r="L101" s="188"/>
      <c r="M101" s="232"/>
      <c r="N101" s="232"/>
      <c r="O101" s="232" t="s">
        <v>769</v>
      </c>
      <c r="P101" s="232"/>
      <c r="Q101" s="207"/>
    </row>
    <row r="102" spans="1:17" s="176" customFormat="1" ht="26.25" customHeight="1" x14ac:dyDescent="0.2">
      <c r="A102" s="849"/>
      <c r="B102" s="227" t="s">
        <v>3356</v>
      </c>
      <c r="C102" s="850"/>
      <c r="D102" s="187">
        <f>37307.85-D79-D80-D81-D82-D83-D84-D85-D86-D87-D88-D89-D90-D91-D92-D93-D94-D95-D96-D97-D98-D99-D100-D101</f>
        <v>6227</v>
      </c>
      <c r="E102" s="187" t="s">
        <v>3329</v>
      </c>
      <c r="F102" s="228"/>
      <c r="G102" s="208"/>
      <c r="H102" s="230" t="s">
        <v>759</v>
      </c>
      <c r="I102" s="231" t="s">
        <v>3238</v>
      </c>
      <c r="J102" s="231" t="s">
        <v>3238</v>
      </c>
      <c r="K102" s="231" t="s">
        <v>3238</v>
      </c>
      <c r="L102" s="231" t="s">
        <v>3238</v>
      </c>
      <c r="M102" s="232" t="s">
        <v>3238</v>
      </c>
      <c r="N102" s="232" t="s">
        <v>3238</v>
      </c>
      <c r="O102" s="232" t="s">
        <v>3238</v>
      </c>
      <c r="P102" s="232" t="s">
        <v>3238</v>
      </c>
      <c r="Q102" s="207"/>
    </row>
    <row r="103" spans="1:17" s="176" customFormat="1" ht="31.5" customHeight="1" x14ac:dyDescent="0.2">
      <c r="A103" s="849" t="s">
        <v>3843</v>
      </c>
      <c r="B103" s="854" t="s">
        <v>3357</v>
      </c>
      <c r="C103" s="850" t="s">
        <v>3358</v>
      </c>
      <c r="D103" s="187">
        <v>14500</v>
      </c>
      <c r="E103" s="187" t="s">
        <v>3273</v>
      </c>
      <c r="F103" s="228">
        <v>41675</v>
      </c>
      <c r="G103" s="851" t="s">
        <v>3359</v>
      </c>
      <c r="H103" s="209" t="s">
        <v>3360</v>
      </c>
      <c r="I103" s="853" t="s">
        <v>769</v>
      </c>
      <c r="J103" s="853"/>
      <c r="K103" s="853" t="s">
        <v>769</v>
      </c>
      <c r="L103" s="853"/>
      <c r="M103" s="853" t="s">
        <v>769</v>
      </c>
      <c r="N103" s="853"/>
      <c r="O103" s="853"/>
      <c r="P103" s="853"/>
      <c r="Q103" s="207"/>
    </row>
    <row r="104" spans="1:17" s="176" customFormat="1" ht="39" customHeight="1" x14ac:dyDescent="0.2">
      <c r="A104" s="849"/>
      <c r="B104" s="854"/>
      <c r="C104" s="850"/>
      <c r="D104" s="187">
        <v>2900</v>
      </c>
      <c r="E104" s="187" t="s">
        <v>3361</v>
      </c>
      <c r="F104" s="228">
        <v>41795</v>
      </c>
      <c r="G104" s="851"/>
      <c r="H104" s="209" t="s">
        <v>3362</v>
      </c>
      <c r="I104" s="853"/>
      <c r="J104" s="853"/>
      <c r="K104" s="853"/>
      <c r="L104" s="853"/>
      <c r="M104" s="853"/>
      <c r="N104" s="853"/>
      <c r="O104" s="853"/>
      <c r="P104" s="853"/>
      <c r="Q104" s="207"/>
    </row>
    <row r="105" spans="1:17" s="176" customFormat="1" ht="45" customHeight="1" x14ac:dyDescent="0.2">
      <c r="A105" s="237" t="s">
        <v>3844</v>
      </c>
      <c r="B105" s="227" t="s">
        <v>3363</v>
      </c>
      <c r="C105" s="227" t="s">
        <v>3364</v>
      </c>
      <c r="D105" s="187">
        <v>8500</v>
      </c>
      <c r="E105" s="187" t="s">
        <v>3273</v>
      </c>
      <c r="F105" s="228">
        <v>41680</v>
      </c>
      <c r="G105" s="233" t="s">
        <v>3365</v>
      </c>
      <c r="H105" s="209" t="s">
        <v>3366</v>
      </c>
      <c r="I105" s="231" t="s">
        <v>769</v>
      </c>
      <c r="J105" s="188"/>
      <c r="K105" s="231" t="s">
        <v>769</v>
      </c>
      <c r="L105" s="188"/>
      <c r="M105" s="232"/>
      <c r="N105" s="232"/>
      <c r="O105" s="232" t="s">
        <v>769</v>
      </c>
      <c r="P105" s="232"/>
      <c r="Q105" s="207"/>
    </row>
    <row r="106" spans="1:17" s="176" customFormat="1" ht="45" customHeight="1" x14ac:dyDescent="0.2">
      <c r="A106" s="237" t="s">
        <v>3845</v>
      </c>
      <c r="B106" s="227" t="s">
        <v>3367</v>
      </c>
      <c r="C106" s="227" t="s">
        <v>3368</v>
      </c>
      <c r="D106" s="187">
        <v>1637</v>
      </c>
      <c r="E106" s="187" t="s">
        <v>3235</v>
      </c>
      <c r="F106" s="228">
        <v>41668</v>
      </c>
      <c r="G106" s="233" t="s">
        <v>3369</v>
      </c>
      <c r="H106" s="230">
        <v>6982</v>
      </c>
      <c r="I106" s="231" t="s">
        <v>769</v>
      </c>
      <c r="J106" s="188"/>
      <c r="K106" s="231" t="s">
        <v>769</v>
      </c>
      <c r="L106" s="188"/>
      <c r="M106" s="232" t="s">
        <v>769</v>
      </c>
      <c r="N106" s="232"/>
      <c r="O106" s="232"/>
      <c r="P106" s="232"/>
      <c r="Q106" s="207"/>
    </row>
    <row r="107" spans="1:17" s="176" customFormat="1" ht="65.25" customHeight="1" x14ac:dyDescent="0.2">
      <c r="A107" s="237" t="s">
        <v>3846</v>
      </c>
      <c r="B107" s="227" t="s">
        <v>3370</v>
      </c>
      <c r="C107" s="227" t="s">
        <v>3371</v>
      </c>
      <c r="D107" s="187">
        <v>16620</v>
      </c>
      <c r="E107" s="187" t="s">
        <v>3273</v>
      </c>
      <c r="F107" s="228">
        <v>41687</v>
      </c>
      <c r="G107" s="233" t="s">
        <v>3372</v>
      </c>
      <c r="H107" s="230" t="s">
        <v>3373</v>
      </c>
      <c r="I107" s="231" t="s">
        <v>769</v>
      </c>
      <c r="J107" s="188"/>
      <c r="K107" s="231" t="s">
        <v>769</v>
      </c>
      <c r="L107" s="188"/>
      <c r="M107" s="232" t="s">
        <v>769</v>
      </c>
      <c r="N107" s="232"/>
      <c r="O107" s="232"/>
      <c r="P107" s="232"/>
      <c r="Q107" s="207"/>
    </row>
    <row r="108" spans="1:17" s="176" customFormat="1" ht="45" customHeight="1" x14ac:dyDescent="0.2">
      <c r="A108" s="237" t="s">
        <v>3847</v>
      </c>
      <c r="B108" s="227" t="s">
        <v>3374</v>
      </c>
      <c r="C108" s="227" t="s">
        <v>3375</v>
      </c>
      <c r="D108" s="187">
        <v>960</v>
      </c>
      <c r="E108" s="187" t="s">
        <v>3235</v>
      </c>
      <c r="F108" s="228">
        <v>41663</v>
      </c>
      <c r="G108" s="233" t="s">
        <v>3376</v>
      </c>
      <c r="H108" s="230">
        <v>6979</v>
      </c>
      <c r="I108" s="231" t="s">
        <v>769</v>
      </c>
      <c r="J108" s="188"/>
      <c r="K108" s="231" t="s">
        <v>769</v>
      </c>
      <c r="L108" s="188"/>
      <c r="M108" s="232" t="s">
        <v>769</v>
      </c>
      <c r="N108" s="232"/>
      <c r="O108" s="232"/>
      <c r="P108" s="232"/>
      <c r="Q108" s="207"/>
    </row>
    <row r="109" spans="1:17" s="176" customFormat="1" ht="35.1" customHeight="1" x14ac:dyDescent="0.2">
      <c r="A109" s="849" t="s">
        <v>3848</v>
      </c>
      <c r="B109" s="227" t="s">
        <v>3377</v>
      </c>
      <c r="C109" s="850" t="s">
        <v>3378</v>
      </c>
      <c r="D109" s="187">
        <v>10800</v>
      </c>
      <c r="E109" s="187" t="s">
        <v>3235</v>
      </c>
      <c r="F109" s="228">
        <v>41670</v>
      </c>
      <c r="G109" s="233" t="s">
        <v>3379</v>
      </c>
      <c r="H109" s="230">
        <v>6984</v>
      </c>
      <c r="I109" s="231" t="s">
        <v>769</v>
      </c>
      <c r="J109" s="188"/>
      <c r="K109" s="231" t="s">
        <v>769</v>
      </c>
      <c r="L109" s="188"/>
      <c r="M109" s="232"/>
      <c r="N109" s="232" t="s">
        <v>769</v>
      </c>
      <c r="O109" s="232"/>
      <c r="P109" s="232"/>
      <c r="Q109" s="207"/>
    </row>
    <row r="110" spans="1:17" s="176" customFormat="1" ht="35.1" customHeight="1" x14ac:dyDescent="0.2">
      <c r="A110" s="849"/>
      <c r="B110" s="227" t="s">
        <v>3380</v>
      </c>
      <c r="C110" s="850"/>
      <c r="D110" s="187">
        <v>14916</v>
      </c>
      <c r="E110" s="187" t="s">
        <v>3235</v>
      </c>
      <c r="F110" s="228">
        <v>41670</v>
      </c>
      <c r="G110" s="233" t="s">
        <v>3379</v>
      </c>
      <c r="H110" s="230">
        <v>6985</v>
      </c>
      <c r="I110" s="231" t="s">
        <v>769</v>
      </c>
      <c r="J110" s="188"/>
      <c r="K110" s="231" t="s">
        <v>769</v>
      </c>
      <c r="L110" s="188"/>
      <c r="M110" s="232"/>
      <c r="N110" s="232" t="s">
        <v>769</v>
      </c>
      <c r="O110" s="232"/>
      <c r="P110" s="232"/>
      <c r="Q110" s="207"/>
    </row>
    <row r="111" spans="1:17" s="176" customFormat="1" ht="35.1" customHeight="1" x14ac:dyDescent="0.2">
      <c r="A111" s="849"/>
      <c r="B111" s="227" t="s">
        <v>3381</v>
      </c>
      <c r="C111" s="850"/>
      <c r="D111" s="187">
        <v>7200</v>
      </c>
      <c r="E111" s="187" t="s">
        <v>3235</v>
      </c>
      <c r="F111" s="228">
        <v>41670</v>
      </c>
      <c r="G111" s="233" t="s">
        <v>3379</v>
      </c>
      <c r="H111" s="230">
        <v>6986</v>
      </c>
      <c r="I111" s="231" t="s">
        <v>769</v>
      </c>
      <c r="J111" s="188"/>
      <c r="K111" s="231" t="s">
        <v>769</v>
      </c>
      <c r="L111" s="188"/>
      <c r="M111" s="232"/>
      <c r="N111" s="232" t="s">
        <v>769</v>
      </c>
      <c r="O111" s="232"/>
      <c r="P111" s="232"/>
      <c r="Q111" s="207"/>
    </row>
    <row r="112" spans="1:17" s="176" customFormat="1" ht="45" customHeight="1" x14ac:dyDescent="0.2">
      <c r="A112" s="237" t="s">
        <v>3849</v>
      </c>
      <c r="B112" s="227" t="s">
        <v>3382</v>
      </c>
      <c r="C112" s="227" t="s">
        <v>3383</v>
      </c>
      <c r="D112" s="187">
        <v>1520</v>
      </c>
      <c r="E112" s="187" t="s">
        <v>3273</v>
      </c>
      <c r="F112" s="228">
        <v>41676</v>
      </c>
      <c r="G112" s="233" t="s">
        <v>3384</v>
      </c>
      <c r="H112" s="230" t="s">
        <v>3385</v>
      </c>
      <c r="I112" s="231" t="s">
        <v>769</v>
      </c>
      <c r="J112" s="188"/>
      <c r="K112" s="231" t="s">
        <v>769</v>
      </c>
      <c r="L112" s="188"/>
      <c r="M112" s="232" t="s">
        <v>769</v>
      </c>
      <c r="N112" s="232"/>
      <c r="O112" s="232"/>
      <c r="P112" s="232"/>
      <c r="Q112" s="207"/>
    </row>
    <row r="113" spans="1:17" s="176" customFormat="1" ht="51.75" customHeight="1" x14ac:dyDescent="0.2">
      <c r="A113" s="237" t="s">
        <v>3850</v>
      </c>
      <c r="B113" s="227" t="s">
        <v>3386</v>
      </c>
      <c r="C113" s="227" t="s">
        <v>3387</v>
      </c>
      <c r="D113" s="187">
        <v>129.9</v>
      </c>
      <c r="E113" s="187" t="s">
        <v>3235</v>
      </c>
      <c r="F113" s="228">
        <v>41656</v>
      </c>
      <c r="G113" s="233" t="s">
        <v>3388</v>
      </c>
      <c r="H113" s="230">
        <v>6970</v>
      </c>
      <c r="I113" s="231" t="s">
        <v>769</v>
      </c>
      <c r="J113" s="188"/>
      <c r="K113" s="231" t="s">
        <v>769</v>
      </c>
      <c r="L113" s="188"/>
      <c r="M113" s="232" t="s">
        <v>769</v>
      </c>
      <c r="N113" s="232"/>
      <c r="O113" s="232"/>
      <c r="P113" s="232"/>
      <c r="Q113" s="207"/>
    </row>
    <row r="114" spans="1:17" s="176" customFormat="1" ht="39.950000000000003" customHeight="1" x14ac:dyDescent="0.2">
      <c r="A114" s="849" t="s">
        <v>3851</v>
      </c>
      <c r="B114" s="227" t="s">
        <v>3389</v>
      </c>
      <c r="C114" s="850" t="s">
        <v>3390</v>
      </c>
      <c r="D114" s="187">
        <v>714</v>
      </c>
      <c r="E114" s="187" t="s">
        <v>3273</v>
      </c>
      <c r="F114" s="228">
        <v>41684</v>
      </c>
      <c r="G114" s="233" t="s">
        <v>3391</v>
      </c>
      <c r="H114" s="230">
        <v>7041</v>
      </c>
      <c r="I114" s="231" t="s">
        <v>769</v>
      </c>
      <c r="J114" s="188"/>
      <c r="K114" s="231" t="s">
        <v>769</v>
      </c>
      <c r="L114" s="188"/>
      <c r="M114" s="232" t="s">
        <v>769</v>
      </c>
      <c r="N114" s="232"/>
      <c r="O114" s="232"/>
      <c r="P114" s="232"/>
      <c r="Q114" s="207"/>
    </row>
    <row r="115" spans="1:17" s="176" customFormat="1" ht="39.950000000000003" customHeight="1" x14ac:dyDescent="0.2">
      <c r="A115" s="849"/>
      <c r="B115" s="227" t="s">
        <v>3392</v>
      </c>
      <c r="C115" s="850"/>
      <c r="D115" s="187">
        <v>2200</v>
      </c>
      <c r="E115" s="187" t="s">
        <v>3273</v>
      </c>
      <c r="F115" s="228">
        <v>41684</v>
      </c>
      <c r="G115" s="233" t="s">
        <v>3391</v>
      </c>
      <c r="H115" s="230">
        <v>7040</v>
      </c>
      <c r="I115" s="231" t="s">
        <v>769</v>
      </c>
      <c r="J115" s="188"/>
      <c r="K115" s="231" t="s">
        <v>769</v>
      </c>
      <c r="L115" s="188"/>
      <c r="M115" s="232" t="s">
        <v>769</v>
      </c>
      <c r="N115" s="232"/>
      <c r="O115" s="232"/>
      <c r="P115" s="232"/>
      <c r="Q115" s="207"/>
    </row>
    <row r="116" spans="1:17" s="176" customFormat="1" ht="30" customHeight="1" x14ac:dyDescent="0.2">
      <c r="A116" s="849" t="s">
        <v>3852</v>
      </c>
      <c r="B116" s="227" t="s">
        <v>3393</v>
      </c>
      <c r="C116" s="850" t="s">
        <v>3394</v>
      </c>
      <c r="D116" s="187">
        <v>169.35</v>
      </c>
      <c r="E116" s="187" t="s">
        <v>3273</v>
      </c>
      <c r="F116" s="228">
        <v>41676</v>
      </c>
      <c r="G116" s="233" t="s">
        <v>3395</v>
      </c>
      <c r="H116" s="230">
        <v>6995</v>
      </c>
      <c r="I116" s="231" t="s">
        <v>769</v>
      </c>
      <c r="J116" s="188"/>
      <c r="K116" s="231" t="s">
        <v>769</v>
      </c>
      <c r="L116" s="188"/>
      <c r="M116" s="232" t="s">
        <v>769</v>
      </c>
      <c r="N116" s="232"/>
      <c r="O116" s="232"/>
      <c r="P116" s="232"/>
      <c r="Q116" s="207"/>
    </row>
    <row r="117" spans="1:17" s="176" customFormat="1" ht="30" customHeight="1" x14ac:dyDescent="0.2">
      <c r="A117" s="849"/>
      <c r="B117" s="227" t="s">
        <v>3396</v>
      </c>
      <c r="C117" s="850"/>
      <c r="D117" s="187">
        <v>297.56</v>
      </c>
      <c r="E117" s="187" t="s">
        <v>3273</v>
      </c>
      <c r="F117" s="228">
        <v>41676</v>
      </c>
      <c r="G117" s="233" t="s">
        <v>3397</v>
      </c>
      <c r="H117" s="230">
        <v>6994</v>
      </c>
      <c r="I117" s="231" t="s">
        <v>769</v>
      </c>
      <c r="J117" s="188"/>
      <c r="K117" s="231" t="s">
        <v>769</v>
      </c>
      <c r="L117" s="188"/>
      <c r="M117" s="232" t="s">
        <v>769</v>
      </c>
      <c r="N117" s="232"/>
      <c r="O117" s="232"/>
      <c r="P117" s="232"/>
      <c r="Q117" s="207"/>
    </row>
    <row r="118" spans="1:17" s="176" customFormat="1" ht="30" customHeight="1" x14ac:dyDescent="0.2">
      <c r="A118" s="849"/>
      <c r="B118" s="227" t="s">
        <v>3398</v>
      </c>
      <c r="C118" s="850"/>
      <c r="D118" s="187">
        <v>689.62</v>
      </c>
      <c r="E118" s="187" t="s">
        <v>3273</v>
      </c>
      <c r="F118" s="228">
        <v>41676</v>
      </c>
      <c r="G118" s="233" t="s">
        <v>3397</v>
      </c>
      <c r="H118" s="230">
        <v>6993</v>
      </c>
      <c r="I118" s="231" t="s">
        <v>769</v>
      </c>
      <c r="J118" s="188"/>
      <c r="K118" s="231" t="s">
        <v>769</v>
      </c>
      <c r="L118" s="188"/>
      <c r="M118" s="232" t="s">
        <v>769</v>
      </c>
      <c r="N118" s="232"/>
      <c r="O118" s="232"/>
      <c r="P118" s="232"/>
      <c r="Q118" s="207"/>
    </row>
    <row r="119" spans="1:17" s="176" customFormat="1" ht="30" customHeight="1" x14ac:dyDescent="0.2">
      <c r="A119" s="849"/>
      <c r="B119" s="227" t="s">
        <v>3399</v>
      </c>
      <c r="C119" s="850"/>
      <c r="D119" s="187">
        <v>2226.8000000000002</v>
      </c>
      <c r="E119" s="187" t="s">
        <v>3273</v>
      </c>
      <c r="F119" s="228">
        <v>41676</v>
      </c>
      <c r="G119" s="233" t="s">
        <v>3400</v>
      </c>
      <c r="H119" s="230">
        <v>6992</v>
      </c>
      <c r="I119" s="231" t="s">
        <v>769</v>
      </c>
      <c r="J119" s="188"/>
      <c r="K119" s="231" t="s">
        <v>769</v>
      </c>
      <c r="L119" s="188"/>
      <c r="M119" s="232" t="s">
        <v>769</v>
      </c>
      <c r="N119" s="232"/>
      <c r="O119" s="232"/>
      <c r="P119" s="232"/>
      <c r="Q119" s="207"/>
    </row>
    <row r="120" spans="1:17" s="176" customFormat="1" ht="30" customHeight="1" x14ac:dyDescent="0.2">
      <c r="A120" s="849"/>
      <c r="B120" s="227" t="s">
        <v>3401</v>
      </c>
      <c r="C120" s="850"/>
      <c r="D120" s="187">
        <v>687.7</v>
      </c>
      <c r="E120" s="187" t="s">
        <v>3273</v>
      </c>
      <c r="F120" s="228">
        <v>41676</v>
      </c>
      <c r="G120" s="233" t="s">
        <v>3402</v>
      </c>
      <c r="H120" s="230">
        <v>6991</v>
      </c>
      <c r="I120" s="231" t="s">
        <v>769</v>
      </c>
      <c r="J120" s="188"/>
      <c r="K120" s="231" t="s">
        <v>769</v>
      </c>
      <c r="L120" s="188"/>
      <c r="M120" s="232" t="s">
        <v>769</v>
      </c>
      <c r="N120" s="232"/>
      <c r="O120" s="232"/>
      <c r="P120" s="232"/>
      <c r="Q120" s="207"/>
    </row>
    <row r="121" spans="1:17" s="176" customFormat="1" ht="30" customHeight="1" x14ac:dyDescent="0.2">
      <c r="A121" s="849"/>
      <c r="B121" s="227" t="s">
        <v>3403</v>
      </c>
      <c r="C121" s="850"/>
      <c r="D121" s="187">
        <v>7001.53</v>
      </c>
      <c r="E121" s="187" t="s">
        <v>3273</v>
      </c>
      <c r="F121" s="228">
        <v>41676</v>
      </c>
      <c r="G121" s="233" t="s">
        <v>3404</v>
      </c>
      <c r="H121" s="230">
        <v>6990</v>
      </c>
      <c r="I121" s="231" t="s">
        <v>769</v>
      </c>
      <c r="J121" s="188"/>
      <c r="K121" s="231" t="s">
        <v>769</v>
      </c>
      <c r="L121" s="188"/>
      <c r="M121" s="232" t="s">
        <v>769</v>
      </c>
      <c r="N121" s="232"/>
      <c r="O121" s="232"/>
      <c r="P121" s="232"/>
      <c r="Q121" s="207"/>
    </row>
    <row r="122" spans="1:17" s="176" customFormat="1" ht="45" customHeight="1" x14ac:dyDescent="0.2">
      <c r="A122" s="237" t="s">
        <v>3853</v>
      </c>
      <c r="B122" s="227" t="s">
        <v>3405</v>
      </c>
      <c r="C122" s="227" t="s">
        <v>3406</v>
      </c>
      <c r="D122" s="187">
        <v>3995</v>
      </c>
      <c r="E122" s="187" t="s">
        <v>3407</v>
      </c>
      <c r="F122" s="228">
        <v>41729</v>
      </c>
      <c r="G122" s="233" t="s">
        <v>3408</v>
      </c>
      <c r="H122" s="230" t="s">
        <v>3409</v>
      </c>
      <c r="I122" s="231" t="s">
        <v>769</v>
      </c>
      <c r="J122" s="188"/>
      <c r="K122" s="231" t="s">
        <v>769</v>
      </c>
      <c r="L122" s="188"/>
      <c r="M122" s="232" t="s">
        <v>769</v>
      </c>
      <c r="N122" s="232"/>
      <c r="O122" s="232"/>
      <c r="P122" s="232"/>
      <c r="Q122" s="207"/>
    </row>
    <row r="123" spans="1:17" s="176" customFormat="1" ht="30" customHeight="1" x14ac:dyDescent="0.2">
      <c r="A123" s="849" t="s">
        <v>3854</v>
      </c>
      <c r="B123" s="227" t="s">
        <v>3410</v>
      </c>
      <c r="C123" s="850" t="s">
        <v>3411</v>
      </c>
      <c r="D123" s="187">
        <v>5391</v>
      </c>
      <c r="E123" s="187" t="s">
        <v>3273</v>
      </c>
      <c r="F123" s="228">
        <v>41673</v>
      </c>
      <c r="G123" s="233" t="s">
        <v>3412</v>
      </c>
      <c r="H123" s="230">
        <v>6987</v>
      </c>
      <c r="I123" s="231" t="s">
        <v>769</v>
      </c>
      <c r="J123" s="188"/>
      <c r="K123" s="231" t="s">
        <v>769</v>
      </c>
      <c r="L123" s="188"/>
      <c r="M123" s="232" t="s">
        <v>769</v>
      </c>
      <c r="N123" s="232"/>
      <c r="O123" s="232"/>
      <c r="P123" s="232"/>
      <c r="Q123" s="207"/>
    </row>
    <row r="124" spans="1:17" s="176" customFormat="1" ht="30" customHeight="1" x14ac:dyDescent="0.2">
      <c r="A124" s="849"/>
      <c r="B124" s="227" t="s">
        <v>3413</v>
      </c>
      <c r="C124" s="850"/>
      <c r="D124" s="187">
        <v>2856.4</v>
      </c>
      <c r="E124" s="187" t="s">
        <v>3273</v>
      </c>
      <c r="F124" s="228">
        <v>41673</v>
      </c>
      <c r="G124" s="233" t="s">
        <v>3412</v>
      </c>
      <c r="H124" s="230">
        <v>6988</v>
      </c>
      <c r="I124" s="231" t="s">
        <v>769</v>
      </c>
      <c r="J124" s="188"/>
      <c r="K124" s="231" t="s">
        <v>769</v>
      </c>
      <c r="L124" s="188"/>
      <c r="M124" s="232" t="s">
        <v>769</v>
      </c>
      <c r="N124" s="232"/>
      <c r="O124" s="232"/>
      <c r="P124" s="232"/>
      <c r="Q124" s="207"/>
    </row>
    <row r="125" spans="1:17" s="176" customFormat="1" ht="30" customHeight="1" x14ac:dyDescent="0.2">
      <c r="A125" s="849"/>
      <c r="B125" s="227" t="s">
        <v>3414</v>
      </c>
      <c r="C125" s="850"/>
      <c r="D125" s="187">
        <v>3230</v>
      </c>
      <c r="E125" s="187" t="s">
        <v>3273</v>
      </c>
      <c r="F125" s="228">
        <v>41673</v>
      </c>
      <c r="G125" s="233" t="s">
        <v>3412</v>
      </c>
      <c r="H125" s="230">
        <v>6989</v>
      </c>
      <c r="I125" s="231" t="s">
        <v>769</v>
      </c>
      <c r="J125" s="188"/>
      <c r="K125" s="231" t="s">
        <v>769</v>
      </c>
      <c r="L125" s="188"/>
      <c r="M125" s="232" t="s">
        <v>769</v>
      </c>
      <c r="N125" s="232"/>
      <c r="O125" s="232"/>
      <c r="P125" s="232"/>
      <c r="Q125" s="207"/>
    </row>
    <row r="126" spans="1:17" s="176" customFormat="1" ht="30" customHeight="1" x14ac:dyDescent="0.2">
      <c r="A126" s="237" t="s">
        <v>3855</v>
      </c>
      <c r="B126" s="227" t="s">
        <v>3415</v>
      </c>
      <c r="C126" s="227" t="s">
        <v>3416</v>
      </c>
      <c r="D126" s="187">
        <v>390</v>
      </c>
      <c r="E126" s="187" t="s">
        <v>3235</v>
      </c>
      <c r="F126" s="228">
        <v>41656</v>
      </c>
      <c r="G126" s="233" t="s">
        <v>3417</v>
      </c>
      <c r="H126" s="230">
        <v>6975</v>
      </c>
      <c r="I126" s="231" t="s">
        <v>769</v>
      </c>
      <c r="J126" s="188"/>
      <c r="K126" s="231" t="s">
        <v>769</v>
      </c>
      <c r="L126" s="188"/>
      <c r="M126" s="232"/>
      <c r="N126" s="232"/>
      <c r="O126" s="232"/>
      <c r="P126" s="232" t="s">
        <v>769</v>
      </c>
      <c r="Q126" s="207"/>
    </row>
    <row r="127" spans="1:17" s="176" customFormat="1" ht="30" customHeight="1" x14ac:dyDescent="0.2">
      <c r="A127" s="849" t="s">
        <v>3856</v>
      </c>
      <c r="B127" s="227" t="s">
        <v>3418</v>
      </c>
      <c r="C127" s="850" t="s">
        <v>3419</v>
      </c>
      <c r="D127" s="187">
        <v>175</v>
      </c>
      <c r="E127" s="187" t="s">
        <v>3235</v>
      </c>
      <c r="F127" s="228">
        <v>41660</v>
      </c>
      <c r="G127" s="856" t="s">
        <v>3420</v>
      </c>
      <c r="H127" s="230">
        <v>6976</v>
      </c>
      <c r="I127" s="231" t="s">
        <v>769</v>
      </c>
      <c r="J127" s="188"/>
      <c r="K127" s="231" t="s">
        <v>769</v>
      </c>
      <c r="L127" s="188"/>
      <c r="M127" s="232" t="s">
        <v>3298</v>
      </c>
      <c r="N127" s="232"/>
      <c r="O127" s="232"/>
      <c r="P127" s="232"/>
      <c r="Q127" s="207"/>
    </row>
    <row r="128" spans="1:17" s="176" customFormat="1" ht="30" customHeight="1" x14ac:dyDescent="0.2">
      <c r="A128" s="849"/>
      <c r="B128" s="227" t="s">
        <v>3421</v>
      </c>
      <c r="C128" s="850"/>
      <c r="D128" s="187">
        <v>88</v>
      </c>
      <c r="E128" s="187" t="s">
        <v>3235</v>
      </c>
      <c r="F128" s="228">
        <v>41660</v>
      </c>
      <c r="G128" s="856"/>
      <c r="H128" s="230">
        <v>6977</v>
      </c>
      <c r="I128" s="231" t="s">
        <v>769</v>
      </c>
      <c r="J128" s="188"/>
      <c r="K128" s="231" t="s">
        <v>769</v>
      </c>
      <c r="L128" s="188"/>
      <c r="M128" s="232" t="s">
        <v>3298</v>
      </c>
      <c r="N128" s="232"/>
      <c r="O128" s="232"/>
      <c r="P128" s="232"/>
      <c r="Q128" s="207"/>
    </row>
    <row r="129" spans="1:17" s="176" customFormat="1" ht="30" customHeight="1" x14ac:dyDescent="0.2">
      <c r="A129" s="849"/>
      <c r="B129" s="227" t="s">
        <v>3422</v>
      </c>
      <c r="C129" s="850"/>
      <c r="D129" s="187">
        <v>120</v>
      </c>
      <c r="E129" s="187" t="s">
        <v>3235</v>
      </c>
      <c r="F129" s="228">
        <v>41660</v>
      </c>
      <c r="G129" s="856"/>
      <c r="H129" s="230">
        <v>6978</v>
      </c>
      <c r="I129" s="231" t="s">
        <v>769</v>
      </c>
      <c r="J129" s="188"/>
      <c r="K129" s="231" t="s">
        <v>769</v>
      </c>
      <c r="L129" s="188"/>
      <c r="M129" s="232" t="s">
        <v>3298</v>
      </c>
      <c r="N129" s="232"/>
      <c r="O129" s="232"/>
      <c r="P129" s="232"/>
      <c r="Q129" s="207"/>
    </row>
    <row r="130" spans="1:17" s="176" customFormat="1" ht="50.1" customHeight="1" x14ac:dyDescent="0.2">
      <c r="A130" s="237" t="s">
        <v>3857</v>
      </c>
      <c r="B130" s="227" t="s">
        <v>3374</v>
      </c>
      <c r="C130" s="227" t="s">
        <v>3375</v>
      </c>
      <c r="D130" s="187">
        <v>700</v>
      </c>
      <c r="E130" s="187" t="s">
        <v>3235</v>
      </c>
      <c r="F130" s="228">
        <v>41666</v>
      </c>
      <c r="G130" s="233" t="s">
        <v>3423</v>
      </c>
      <c r="H130" s="230">
        <v>6981</v>
      </c>
      <c r="I130" s="231" t="s">
        <v>769</v>
      </c>
      <c r="J130" s="188"/>
      <c r="K130" s="231" t="s">
        <v>769</v>
      </c>
      <c r="L130" s="188"/>
      <c r="M130" s="232" t="s">
        <v>3298</v>
      </c>
      <c r="N130" s="232"/>
      <c r="O130" s="232"/>
      <c r="P130" s="232"/>
      <c r="Q130" s="207"/>
    </row>
    <row r="131" spans="1:17" s="176" customFormat="1" ht="30" customHeight="1" x14ac:dyDescent="0.2">
      <c r="A131" s="237" t="s">
        <v>3858</v>
      </c>
      <c r="B131" s="227" t="s">
        <v>3424</v>
      </c>
      <c r="C131" s="227" t="s">
        <v>3425</v>
      </c>
      <c r="D131" s="187">
        <v>6240</v>
      </c>
      <c r="E131" s="187" t="s">
        <v>3273</v>
      </c>
      <c r="F131" s="228">
        <v>41687</v>
      </c>
      <c r="G131" s="233" t="s">
        <v>3426</v>
      </c>
      <c r="H131" s="230">
        <v>7042</v>
      </c>
      <c r="I131" s="231" t="s">
        <v>769</v>
      </c>
      <c r="J131" s="188"/>
      <c r="K131" s="231" t="s">
        <v>769</v>
      </c>
      <c r="L131" s="188"/>
      <c r="M131" s="232" t="s">
        <v>769</v>
      </c>
      <c r="N131" s="232"/>
      <c r="O131" s="232"/>
      <c r="P131" s="232"/>
      <c r="Q131" s="207"/>
    </row>
    <row r="132" spans="1:17" s="176" customFormat="1" ht="39.950000000000003" customHeight="1" x14ac:dyDescent="0.2">
      <c r="A132" s="849" t="s">
        <v>3859</v>
      </c>
      <c r="B132" s="227" t="s">
        <v>3427</v>
      </c>
      <c r="C132" s="850" t="s">
        <v>3428</v>
      </c>
      <c r="D132" s="187">
        <v>4241</v>
      </c>
      <c r="E132" s="187" t="s">
        <v>3407</v>
      </c>
      <c r="F132" s="228">
        <v>41729</v>
      </c>
      <c r="G132" s="233" t="s">
        <v>3429</v>
      </c>
      <c r="H132" s="230" t="s">
        <v>3430</v>
      </c>
      <c r="I132" s="231" t="s">
        <v>769</v>
      </c>
      <c r="J132" s="188"/>
      <c r="K132" s="231" t="s">
        <v>769</v>
      </c>
      <c r="L132" s="188"/>
      <c r="M132" s="232"/>
      <c r="N132" s="232" t="s">
        <v>769</v>
      </c>
      <c r="O132" s="232"/>
      <c r="P132" s="232"/>
      <c r="Q132" s="207"/>
    </row>
    <row r="133" spans="1:17" s="176" customFormat="1" ht="39.950000000000003" customHeight="1" x14ac:dyDescent="0.2">
      <c r="A133" s="849"/>
      <c r="B133" s="227" t="s">
        <v>3431</v>
      </c>
      <c r="C133" s="850"/>
      <c r="D133" s="187">
        <v>6205</v>
      </c>
      <c r="E133" s="187" t="s">
        <v>3407</v>
      </c>
      <c r="F133" s="228">
        <v>41729</v>
      </c>
      <c r="G133" s="233" t="s">
        <v>3432</v>
      </c>
      <c r="H133" s="230" t="s">
        <v>3433</v>
      </c>
      <c r="I133" s="231" t="s">
        <v>769</v>
      </c>
      <c r="J133" s="188"/>
      <c r="K133" s="231" t="s">
        <v>769</v>
      </c>
      <c r="L133" s="188"/>
      <c r="M133" s="232"/>
      <c r="N133" s="232" t="s">
        <v>769</v>
      </c>
      <c r="O133" s="232"/>
      <c r="P133" s="232"/>
      <c r="Q133" s="207"/>
    </row>
    <row r="134" spans="1:17" s="176" customFormat="1" ht="39.950000000000003" customHeight="1" x14ac:dyDescent="0.2">
      <c r="A134" s="849"/>
      <c r="B134" s="227" t="s">
        <v>3434</v>
      </c>
      <c r="C134" s="850"/>
      <c r="D134" s="187">
        <v>7964</v>
      </c>
      <c r="E134" s="187" t="s">
        <v>3407</v>
      </c>
      <c r="F134" s="228">
        <v>41729</v>
      </c>
      <c r="G134" s="233" t="s">
        <v>3432</v>
      </c>
      <c r="H134" s="230" t="s">
        <v>3435</v>
      </c>
      <c r="I134" s="231" t="s">
        <v>769</v>
      </c>
      <c r="J134" s="188"/>
      <c r="K134" s="231" t="s">
        <v>769</v>
      </c>
      <c r="L134" s="188"/>
      <c r="M134" s="232"/>
      <c r="N134" s="232" t="s">
        <v>769</v>
      </c>
      <c r="O134" s="232"/>
      <c r="P134" s="232"/>
      <c r="Q134" s="207"/>
    </row>
    <row r="135" spans="1:17" s="176" customFormat="1" ht="50.1" customHeight="1" x14ac:dyDescent="0.2">
      <c r="A135" s="237" t="s">
        <v>3860</v>
      </c>
      <c r="B135" s="227" t="s">
        <v>19</v>
      </c>
      <c r="C135" s="227" t="s">
        <v>3436</v>
      </c>
      <c r="D135" s="187">
        <v>1135</v>
      </c>
      <c r="E135" s="187" t="s">
        <v>3273</v>
      </c>
      <c r="F135" s="228">
        <v>41695</v>
      </c>
      <c r="G135" s="233" t="s">
        <v>3437</v>
      </c>
      <c r="H135" s="230">
        <v>7055</v>
      </c>
      <c r="I135" s="231" t="s">
        <v>769</v>
      </c>
      <c r="J135" s="188"/>
      <c r="K135" s="231" t="s">
        <v>769</v>
      </c>
      <c r="L135" s="188"/>
      <c r="M135" s="232"/>
      <c r="N135" s="232"/>
      <c r="O135" s="232" t="s">
        <v>769</v>
      </c>
      <c r="P135" s="232"/>
      <c r="Q135" s="207"/>
    </row>
    <row r="136" spans="1:17" s="176" customFormat="1" ht="50.1" customHeight="1" x14ac:dyDescent="0.2">
      <c r="A136" s="237" t="s">
        <v>3861</v>
      </c>
      <c r="B136" s="227" t="s">
        <v>3438</v>
      </c>
      <c r="C136" s="227" t="s">
        <v>3439</v>
      </c>
      <c r="D136" s="187">
        <v>1400</v>
      </c>
      <c r="E136" s="187" t="s">
        <v>3407</v>
      </c>
      <c r="F136" s="228">
        <v>41701</v>
      </c>
      <c r="G136" s="233" t="s">
        <v>3440</v>
      </c>
      <c r="H136" s="230">
        <v>7059</v>
      </c>
      <c r="I136" s="231" t="s">
        <v>769</v>
      </c>
      <c r="J136" s="188"/>
      <c r="K136" s="231" t="s">
        <v>769</v>
      </c>
      <c r="L136" s="188"/>
      <c r="M136" s="232"/>
      <c r="N136" s="232"/>
      <c r="O136" s="232" t="s">
        <v>769</v>
      </c>
      <c r="P136" s="232"/>
      <c r="Q136" s="207"/>
    </row>
    <row r="137" spans="1:17" s="176" customFormat="1" ht="50.1" customHeight="1" x14ac:dyDescent="0.2">
      <c r="A137" s="237" t="s">
        <v>3862</v>
      </c>
      <c r="B137" s="227" t="s">
        <v>3259</v>
      </c>
      <c r="C137" s="227" t="s">
        <v>3441</v>
      </c>
      <c r="D137" s="187">
        <v>99.46</v>
      </c>
      <c r="E137" s="187" t="s">
        <v>3235</v>
      </c>
      <c r="F137" s="228">
        <v>41669</v>
      </c>
      <c r="G137" s="233" t="s">
        <v>3442</v>
      </c>
      <c r="H137" s="230">
        <v>6983</v>
      </c>
      <c r="I137" s="231" t="s">
        <v>769</v>
      </c>
      <c r="J137" s="188"/>
      <c r="K137" s="231" t="s">
        <v>769</v>
      </c>
      <c r="L137" s="188"/>
      <c r="M137" s="232" t="s">
        <v>769</v>
      </c>
      <c r="N137" s="232"/>
      <c r="O137" s="232"/>
      <c r="P137" s="232"/>
      <c r="Q137" s="207"/>
    </row>
    <row r="138" spans="1:17" s="176" customFormat="1" ht="35.1" customHeight="1" x14ac:dyDescent="0.2">
      <c r="A138" s="849" t="s">
        <v>3863</v>
      </c>
      <c r="B138" s="227" t="s">
        <v>3443</v>
      </c>
      <c r="C138" s="850" t="s">
        <v>3444</v>
      </c>
      <c r="D138" s="187">
        <v>1078.1600000000001</v>
      </c>
      <c r="E138" s="187" t="s">
        <v>3273</v>
      </c>
      <c r="F138" s="228">
        <v>41690</v>
      </c>
      <c r="G138" s="233" t="s">
        <v>3445</v>
      </c>
      <c r="H138" s="230">
        <v>7045</v>
      </c>
      <c r="I138" s="231" t="s">
        <v>769</v>
      </c>
      <c r="J138" s="188"/>
      <c r="K138" s="231" t="s">
        <v>769</v>
      </c>
      <c r="L138" s="188"/>
      <c r="M138" s="232" t="s">
        <v>769</v>
      </c>
      <c r="N138" s="232"/>
      <c r="O138" s="232"/>
      <c r="P138" s="232"/>
      <c r="Q138" s="207"/>
    </row>
    <row r="139" spans="1:17" s="176" customFormat="1" ht="35.1" customHeight="1" x14ac:dyDescent="0.2">
      <c r="A139" s="849"/>
      <c r="B139" s="227" t="s">
        <v>3446</v>
      </c>
      <c r="C139" s="850"/>
      <c r="D139" s="187">
        <v>78.55</v>
      </c>
      <c r="E139" s="187" t="s">
        <v>3273</v>
      </c>
      <c r="F139" s="228">
        <v>41690</v>
      </c>
      <c r="G139" s="233" t="s">
        <v>3447</v>
      </c>
      <c r="H139" s="230">
        <v>7046</v>
      </c>
      <c r="I139" s="231" t="s">
        <v>769</v>
      </c>
      <c r="J139" s="188"/>
      <c r="K139" s="231" t="s">
        <v>769</v>
      </c>
      <c r="L139" s="188"/>
      <c r="M139" s="232"/>
      <c r="N139" s="232" t="s">
        <v>769</v>
      </c>
      <c r="O139" s="232"/>
      <c r="P139" s="232"/>
      <c r="Q139" s="207"/>
    </row>
    <row r="140" spans="1:17" s="176" customFormat="1" ht="35.1" customHeight="1" x14ac:dyDescent="0.2">
      <c r="A140" s="849"/>
      <c r="B140" s="227" t="s">
        <v>3448</v>
      </c>
      <c r="C140" s="850"/>
      <c r="D140" s="187">
        <v>2230</v>
      </c>
      <c r="E140" s="187" t="s">
        <v>3273</v>
      </c>
      <c r="F140" s="228">
        <v>41690</v>
      </c>
      <c r="G140" s="233" t="s">
        <v>3449</v>
      </c>
      <c r="H140" s="230">
        <v>7047</v>
      </c>
      <c r="I140" s="231" t="s">
        <v>769</v>
      </c>
      <c r="J140" s="188"/>
      <c r="K140" s="231" t="s">
        <v>769</v>
      </c>
      <c r="L140" s="188"/>
      <c r="M140" s="232"/>
      <c r="N140" s="232"/>
      <c r="O140" s="232" t="s">
        <v>769</v>
      </c>
      <c r="P140" s="232"/>
      <c r="Q140" s="207"/>
    </row>
    <row r="141" spans="1:17" s="176" customFormat="1" ht="45" customHeight="1" x14ac:dyDescent="0.2">
      <c r="A141" s="237" t="s">
        <v>3864</v>
      </c>
      <c r="B141" s="227" t="s">
        <v>3450</v>
      </c>
      <c r="C141" s="227" t="s">
        <v>3451</v>
      </c>
      <c r="D141" s="187">
        <v>651</v>
      </c>
      <c r="E141" s="187" t="s">
        <v>3407</v>
      </c>
      <c r="F141" s="228">
        <v>41705</v>
      </c>
      <c r="G141" s="233" t="s">
        <v>3452</v>
      </c>
      <c r="H141" s="230">
        <v>7069</v>
      </c>
      <c r="I141" s="231" t="s">
        <v>769</v>
      </c>
      <c r="J141" s="188"/>
      <c r="K141" s="231" t="s">
        <v>769</v>
      </c>
      <c r="L141" s="188"/>
      <c r="M141" s="232" t="s">
        <v>769</v>
      </c>
      <c r="N141" s="232"/>
      <c r="O141" s="232"/>
      <c r="P141" s="232"/>
      <c r="Q141" s="207"/>
    </row>
    <row r="142" spans="1:17" s="176" customFormat="1" ht="45" customHeight="1" x14ac:dyDescent="0.2">
      <c r="A142" s="237" t="s">
        <v>3865</v>
      </c>
      <c r="B142" s="227" t="s">
        <v>3453</v>
      </c>
      <c r="C142" s="227" t="s">
        <v>3454</v>
      </c>
      <c r="D142" s="187">
        <v>308.8</v>
      </c>
      <c r="E142" s="187" t="s">
        <v>3273</v>
      </c>
      <c r="F142" s="228">
        <v>41681</v>
      </c>
      <c r="G142" s="233" t="s">
        <v>3455</v>
      </c>
      <c r="H142" s="230">
        <v>6996</v>
      </c>
      <c r="I142" s="231" t="s">
        <v>769</v>
      </c>
      <c r="J142" s="188"/>
      <c r="K142" s="231" t="s">
        <v>769</v>
      </c>
      <c r="L142" s="188"/>
      <c r="M142" s="232"/>
      <c r="N142" s="232" t="s">
        <v>769</v>
      </c>
      <c r="O142" s="232"/>
      <c r="P142" s="232"/>
      <c r="Q142" s="207"/>
    </row>
    <row r="143" spans="1:17" s="176" customFormat="1" ht="45" customHeight="1" x14ac:dyDescent="0.2">
      <c r="A143" s="237" t="s">
        <v>3866</v>
      </c>
      <c r="B143" s="234" t="s">
        <v>3357</v>
      </c>
      <c r="C143" s="227" t="s">
        <v>3456</v>
      </c>
      <c r="D143" s="187">
        <v>1068</v>
      </c>
      <c r="E143" s="187" t="s">
        <v>3273</v>
      </c>
      <c r="F143" s="228">
        <v>41683</v>
      </c>
      <c r="G143" s="233" t="s">
        <v>3457</v>
      </c>
      <c r="H143" s="230">
        <v>7044</v>
      </c>
      <c r="I143" s="231" t="s">
        <v>769</v>
      </c>
      <c r="J143" s="188"/>
      <c r="K143" s="231" t="s">
        <v>769</v>
      </c>
      <c r="L143" s="188"/>
      <c r="M143" s="232"/>
      <c r="N143" s="232"/>
      <c r="O143" s="232"/>
      <c r="P143" s="232"/>
      <c r="Q143" s="207"/>
    </row>
    <row r="144" spans="1:17" s="176" customFormat="1" ht="45" customHeight="1" x14ac:dyDescent="0.2">
      <c r="A144" s="237" t="s">
        <v>3867</v>
      </c>
      <c r="B144" s="227" t="s">
        <v>3458</v>
      </c>
      <c r="C144" s="227" t="s">
        <v>3459</v>
      </c>
      <c r="D144" s="187">
        <v>1650</v>
      </c>
      <c r="E144" s="187" t="s">
        <v>3407</v>
      </c>
      <c r="F144" s="228">
        <v>41701</v>
      </c>
      <c r="G144" s="233" t="s">
        <v>3460</v>
      </c>
      <c r="H144" s="230">
        <v>7062</v>
      </c>
      <c r="I144" s="231" t="s">
        <v>769</v>
      </c>
      <c r="J144" s="188"/>
      <c r="K144" s="231" t="s">
        <v>769</v>
      </c>
      <c r="L144" s="188"/>
      <c r="M144" s="232"/>
      <c r="N144" s="232" t="s">
        <v>769</v>
      </c>
      <c r="O144" s="232"/>
      <c r="P144" s="232"/>
      <c r="Q144" s="207"/>
    </row>
    <row r="145" spans="1:17" s="176" customFormat="1" ht="35.1" customHeight="1" x14ac:dyDescent="0.2">
      <c r="A145" s="849" t="s">
        <v>3868</v>
      </c>
      <c r="B145" s="227" t="s">
        <v>3461</v>
      </c>
      <c r="C145" s="850" t="s">
        <v>3462</v>
      </c>
      <c r="D145" s="187">
        <v>236.45</v>
      </c>
      <c r="E145" s="187" t="s">
        <v>3407</v>
      </c>
      <c r="F145" s="228">
        <v>41705</v>
      </c>
      <c r="G145" s="233" t="s">
        <v>3463</v>
      </c>
      <c r="H145" s="230">
        <v>7065</v>
      </c>
      <c r="I145" s="231" t="s">
        <v>769</v>
      </c>
      <c r="J145" s="188"/>
      <c r="K145" s="231" t="s">
        <v>769</v>
      </c>
      <c r="L145" s="188"/>
      <c r="M145" s="232"/>
      <c r="N145" s="232" t="s">
        <v>769</v>
      </c>
      <c r="O145" s="232"/>
      <c r="P145" s="232"/>
      <c r="Q145" s="207"/>
    </row>
    <row r="146" spans="1:17" s="176" customFormat="1" ht="35.1" customHeight="1" x14ac:dyDescent="0.2">
      <c r="A146" s="849"/>
      <c r="B146" s="227" t="s">
        <v>3464</v>
      </c>
      <c r="C146" s="850"/>
      <c r="D146" s="187">
        <v>67.8</v>
      </c>
      <c r="E146" s="187" t="s">
        <v>3407</v>
      </c>
      <c r="F146" s="228">
        <v>41705</v>
      </c>
      <c r="G146" s="233" t="s">
        <v>3465</v>
      </c>
      <c r="H146" s="230">
        <v>7066</v>
      </c>
      <c r="I146" s="231" t="s">
        <v>769</v>
      </c>
      <c r="J146" s="188"/>
      <c r="K146" s="231" t="s">
        <v>769</v>
      </c>
      <c r="L146" s="188"/>
      <c r="M146" s="232"/>
      <c r="N146" s="232" t="s">
        <v>769</v>
      </c>
      <c r="O146" s="232"/>
      <c r="P146" s="232"/>
      <c r="Q146" s="207"/>
    </row>
    <row r="147" spans="1:17" s="176" customFormat="1" ht="35.1" customHeight="1" x14ac:dyDescent="0.2">
      <c r="A147" s="849"/>
      <c r="B147" s="227" t="s">
        <v>3466</v>
      </c>
      <c r="C147" s="850"/>
      <c r="D147" s="187">
        <v>3672.55</v>
      </c>
      <c r="E147" s="187" t="s">
        <v>3407</v>
      </c>
      <c r="F147" s="228">
        <v>41705</v>
      </c>
      <c r="G147" s="233" t="s">
        <v>3467</v>
      </c>
      <c r="H147" s="230">
        <v>7067</v>
      </c>
      <c r="I147" s="231" t="s">
        <v>769</v>
      </c>
      <c r="J147" s="188"/>
      <c r="K147" s="231" t="s">
        <v>769</v>
      </c>
      <c r="L147" s="188"/>
      <c r="M147" s="232"/>
      <c r="N147" s="232" t="s">
        <v>769</v>
      </c>
      <c r="O147" s="232"/>
      <c r="P147" s="232"/>
      <c r="Q147" s="207"/>
    </row>
    <row r="148" spans="1:17" s="176" customFormat="1" ht="35.1" customHeight="1" x14ac:dyDescent="0.2">
      <c r="A148" s="849"/>
      <c r="B148" s="227" t="s">
        <v>3468</v>
      </c>
      <c r="C148" s="850"/>
      <c r="D148" s="187">
        <v>1904.05</v>
      </c>
      <c r="E148" s="187" t="s">
        <v>3407</v>
      </c>
      <c r="F148" s="228">
        <v>41705</v>
      </c>
      <c r="G148" s="233" t="s">
        <v>3469</v>
      </c>
      <c r="H148" s="230">
        <v>7068</v>
      </c>
      <c r="I148" s="231" t="s">
        <v>769</v>
      </c>
      <c r="J148" s="188"/>
      <c r="K148" s="231" t="s">
        <v>769</v>
      </c>
      <c r="L148" s="188"/>
      <c r="M148" s="232"/>
      <c r="N148" s="232" t="s">
        <v>769</v>
      </c>
      <c r="O148" s="232"/>
      <c r="P148" s="232"/>
      <c r="Q148" s="207"/>
    </row>
    <row r="149" spans="1:17" s="176" customFormat="1" ht="35.1" customHeight="1" x14ac:dyDescent="0.2">
      <c r="A149" s="849" t="s">
        <v>3869</v>
      </c>
      <c r="B149" s="227" t="s">
        <v>3470</v>
      </c>
      <c r="C149" s="850" t="s">
        <v>3471</v>
      </c>
      <c r="D149" s="187">
        <v>472.5</v>
      </c>
      <c r="E149" s="187" t="s">
        <v>3407</v>
      </c>
      <c r="F149" s="228">
        <v>41701</v>
      </c>
      <c r="G149" s="233" t="s">
        <v>3472</v>
      </c>
      <c r="H149" s="230">
        <v>7061</v>
      </c>
      <c r="I149" s="231" t="s">
        <v>769</v>
      </c>
      <c r="J149" s="188"/>
      <c r="K149" s="231" t="s">
        <v>769</v>
      </c>
      <c r="L149" s="188"/>
      <c r="M149" s="232"/>
      <c r="N149" s="232" t="s">
        <v>769</v>
      </c>
      <c r="O149" s="232"/>
      <c r="P149" s="232"/>
      <c r="Q149" s="207"/>
    </row>
    <row r="150" spans="1:17" s="176" customFormat="1" ht="35.1" customHeight="1" x14ac:dyDescent="0.2">
      <c r="A150" s="849"/>
      <c r="B150" s="227" t="s">
        <v>3466</v>
      </c>
      <c r="C150" s="850"/>
      <c r="D150" s="187">
        <v>289.10000000000002</v>
      </c>
      <c r="E150" s="187" t="s">
        <v>3407</v>
      </c>
      <c r="F150" s="228">
        <v>41701</v>
      </c>
      <c r="G150" s="233" t="s">
        <v>3473</v>
      </c>
      <c r="H150" s="230">
        <v>7060</v>
      </c>
      <c r="I150" s="231" t="s">
        <v>769</v>
      </c>
      <c r="J150" s="188"/>
      <c r="K150" s="231" t="s">
        <v>769</v>
      </c>
      <c r="L150" s="188"/>
      <c r="M150" s="232"/>
      <c r="N150" s="232" t="s">
        <v>769</v>
      </c>
      <c r="O150" s="232"/>
      <c r="P150" s="232"/>
      <c r="Q150" s="207"/>
    </row>
    <row r="151" spans="1:17" s="176" customFormat="1" ht="64.5" customHeight="1" x14ac:dyDescent="0.2">
      <c r="A151" s="237" t="s">
        <v>3870</v>
      </c>
      <c r="B151" s="227" t="s">
        <v>3474</v>
      </c>
      <c r="C151" s="227" t="s">
        <v>3475</v>
      </c>
      <c r="D151" s="187">
        <v>1073.5</v>
      </c>
      <c r="E151" s="187" t="s">
        <v>3273</v>
      </c>
      <c r="F151" s="228">
        <v>41323</v>
      </c>
      <c r="G151" s="233" t="s">
        <v>3476</v>
      </c>
      <c r="H151" s="230">
        <v>7043</v>
      </c>
      <c r="I151" s="231" t="s">
        <v>769</v>
      </c>
      <c r="J151" s="188"/>
      <c r="K151" s="231" t="s">
        <v>769</v>
      </c>
      <c r="L151" s="188"/>
      <c r="M151" s="232"/>
      <c r="N151" s="232" t="s">
        <v>769</v>
      </c>
      <c r="O151" s="232"/>
      <c r="P151" s="232"/>
      <c r="Q151" s="207"/>
    </row>
    <row r="152" spans="1:17" s="176" customFormat="1" ht="35.1" customHeight="1" x14ac:dyDescent="0.2">
      <c r="A152" s="849" t="s">
        <v>3871</v>
      </c>
      <c r="B152" s="227" t="s">
        <v>3255</v>
      </c>
      <c r="C152" s="850" t="s">
        <v>3441</v>
      </c>
      <c r="D152" s="187">
        <v>211.88</v>
      </c>
      <c r="E152" s="187" t="s">
        <v>3273</v>
      </c>
      <c r="F152" s="228">
        <v>41681</v>
      </c>
      <c r="G152" s="857" t="s">
        <v>3477</v>
      </c>
      <c r="H152" s="230">
        <v>6997</v>
      </c>
      <c r="I152" s="231" t="s">
        <v>769</v>
      </c>
      <c r="J152" s="188"/>
      <c r="K152" s="231" t="s">
        <v>769</v>
      </c>
      <c r="L152" s="188"/>
      <c r="M152" s="232" t="s">
        <v>769</v>
      </c>
      <c r="N152" s="232"/>
      <c r="O152" s="232"/>
      <c r="P152" s="232"/>
      <c r="Q152" s="207"/>
    </row>
    <row r="153" spans="1:17" s="176" customFormat="1" ht="35.1" customHeight="1" x14ac:dyDescent="0.2">
      <c r="A153" s="849"/>
      <c r="B153" s="227" t="s">
        <v>3260</v>
      </c>
      <c r="C153" s="850"/>
      <c r="D153" s="187">
        <v>150</v>
      </c>
      <c r="E153" s="187" t="s">
        <v>3273</v>
      </c>
      <c r="F153" s="228">
        <v>41681</v>
      </c>
      <c r="G153" s="857"/>
      <c r="H153" s="230">
        <v>6998</v>
      </c>
      <c r="I153" s="231" t="s">
        <v>769</v>
      </c>
      <c r="J153" s="188"/>
      <c r="K153" s="231" t="s">
        <v>769</v>
      </c>
      <c r="L153" s="188"/>
      <c r="M153" s="232" t="s">
        <v>769</v>
      </c>
      <c r="N153" s="232"/>
      <c r="O153" s="232"/>
      <c r="P153" s="232"/>
      <c r="Q153" s="207"/>
    </row>
    <row r="154" spans="1:17" s="176" customFormat="1" ht="35.1" customHeight="1" x14ac:dyDescent="0.2">
      <c r="A154" s="237" t="s">
        <v>3872</v>
      </c>
      <c r="B154" s="227" t="s">
        <v>3478</v>
      </c>
      <c r="C154" s="227" t="s">
        <v>3479</v>
      </c>
      <c r="D154" s="187">
        <v>4626</v>
      </c>
      <c r="E154" s="187" t="s">
        <v>3273</v>
      </c>
      <c r="F154" s="228">
        <v>41695</v>
      </c>
      <c r="G154" s="233" t="s">
        <v>3480</v>
      </c>
      <c r="H154" s="230">
        <v>7054</v>
      </c>
      <c r="I154" s="231" t="s">
        <v>769</v>
      </c>
      <c r="J154" s="188"/>
      <c r="K154" s="231" t="s">
        <v>769</v>
      </c>
      <c r="L154" s="188"/>
      <c r="M154" s="232" t="s">
        <v>769</v>
      </c>
      <c r="N154" s="232"/>
      <c r="O154" s="232"/>
      <c r="P154" s="232"/>
      <c r="Q154" s="207"/>
    </row>
    <row r="155" spans="1:17" s="176" customFormat="1" ht="35.1" customHeight="1" x14ac:dyDescent="0.2">
      <c r="A155" s="237" t="s">
        <v>3873</v>
      </c>
      <c r="B155" s="227" t="s">
        <v>3481</v>
      </c>
      <c r="C155" s="227" t="s">
        <v>3459</v>
      </c>
      <c r="D155" s="187">
        <v>340</v>
      </c>
      <c r="E155" s="187" t="s">
        <v>3273</v>
      </c>
      <c r="F155" s="228">
        <v>41697</v>
      </c>
      <c r="G155" s="233" t="s">
        <v>3482</v>
      </c>
      <c r="H155" s="230">
        <v>7058</v>
      </c>
      <c r="I155" s="231" t="s">
        <v>769</v>
      </c>
      <c r="J155" s="188"/>
      <c r="K155" s="231" t="s">
        <v>769</v>
      </c>
      <c r="L155" s="188"/>
      <c r="M155" s="232" t="s">
        <v>769</v>
      </c>
      <c r="N155" s="232"/>
      <c r="O155" s="232"/>
      <c r="P155" s="232"/>
      <c r="Q155" s="207"/>
    </row>
    <row r="156" spans="1:17" s="176" customFormat="1" ht="35.1" customHeight="1" x14ac:dyDescent="0.2">
      <c r="A156" s="237" t="s">
        <v>3874</v>
      </c>
      <c r="B156" s="227" t="s">
        <v>3483</v>
      </c>
      <c r="C156" s="227" t="s">
        <v>3484</v>
      </c>
      <c r="D156" s="187">
        <v>4894</v>
      </c>
      <c r="E156" s="187" t="s">
        <v>3407</v>
      </c>
      <c r="F156" s="228">
        <v>41704</v>
      </c>
      <c r="G156" s="233" t="s">
        <v>3485</v>
      </c>
      <c r="H156" s="230">
        <v>7064</v>
      </c>
      <c r="I156" s="231" t="s">
        <v>769</v>
      </c>
      <c r="J156" s="188"/>
      <c r="K156" s="231" t="s">
        <v>769</v>
      </c>
      <c r="L156" s="188"/>
      <c r="M156" s="232"/>
      <c r="N156" s="232" t="s">
        <v>769</v>
      </c>
      <c r="O156" s="232"/>
      <c r="P156" s="232"/>
      <c r="Q156" s="207"/>
    </row>
    <row r="157" spans="1:17" s="176" customFormat="1" ht="35.1" customHeight="1" x14ac:dyDescent="0.2">
      <c r="A157" s="237" t="s">
        <v>3875</v>
      </c>
      <c r="B157" s="227" t="s">
        <v>3486</v>
      </c>
      <c r="C157" s="227" t="s">
        <v>3487</v>
      </c>
      <c r="D157" s="187">
        <v>319.99</v>
      </c>
      <c r="E157" s="187" t="s">
        <v>3273</v>
      </c>
      <c r="F157" s="228">
        <v>41696</v>
      </c>
      <c r="G157" s="233" t="s">
        <v>3488</v>
      </c>
      <c r="H157" s="230" t="s">
        <v>3489</v>
      </c>
      <c r="I157" s="231" t="s">
        <v>769</v>
      </c>
      <c r="J157" s="188"/>
      <c r="K157" s="231" t="s">
        <v>769</v>
      </c>
      <c r="L157" s="188"/>
      <c r="M157" s="232"/>
      <c r="N157" s="232"/>
      <c r="O157" s="232" t="s">
        <v>769</v>
      </c>
      <c r="P157" s="232"/>
      <c r="Q157" s="207"/>
    </row>
    <row r="158" spans="1:17" s="176" customFormat="1" ht="35.1" customHeight="1" x14ac:dyDescent="0.2">
      <c r="A158" s="849" t="s">
        <v>3876</v>
      </c>
      <c r="B158" s="227" t="s">
        <v>3280</v>
      </c>
      <c r="C158" s="850" t="s">
        <v>3262</v>
      </c>
      <c r="D158" s="187">
        <v>1100</v>
      </c>
      <c r="E158" s="187" t="s">
        <v>3407</v>
      </c>
      <c r="F158" s="228">
        <v>41708</v>
      </c>
      <c r="G158" s="233" t="s">
        <v>3490</v>
      </c>
      <c r="H158" s="230">
        <v>7070</v>
      </c>
      <c r="I158" s="231" t="s">
        <v>769</v>
      </c>
      <c r="J158" s="188"/>
      <c r="K158" s="231" t="s">
        <v>769</v>
      </c>
      <c r="L158" s="188"/>
      <c r="M158" s="232" t="s">
        <v>769</v>
      </c>
      <c r="N158" s="232"/>
      <c r="O158" s="232"/>
      <c r="P158" s="232"/>
      <c r="Q158" s="207"/>
    </row>
    <row r="159" spans="1:17" s="176" customFormat="1" ht="35.1" customHeight="1" x14ac:dyDescent="0.2">
      <c r="A159" s="849"/>
      <c r="B159" s="227" t="s">
        <v>3491</v>
      </c>
      <c r="C159" s="850"/>
      <c r="D159" s="187">
        <v>600</v>
      </c>
      <c r="E159" s="187" t="s">
        <v>3407</v>
      </c>
      <c r="F159" s="228">
        <v>41708</v>
      </c>
      <c r="G159" s="233" t="s">
        <v>3490</v>
      </c>
      <c r="H159" s="230">
        <v>7071</v>
      </c>
      <c r="I159" s="231" t="s">
        <v>769</v>
      </c>
      <c r="J159" s="188"/>
      <c r="K159" s="231" t="s">
        <v>769</v>
      </c>
      <c r="L159" s="188"/>
      <c r="M159" s="232"/>
      <c r="N159" s="232"/>
      <c r="O159" s="232" t="s">
        <v>769</v>
      </c>
      <c r="P159" s="232"/>
      <c r="Q159" s="207"/>
    </row>
    <row r="160" spans="1:17" s="176" customFormat="1" ht="35.1" customHeight="1" x14ac:dyDescent="0.2">
      <c r="A160" s="849"/>
      <c r="B160" s="227" t="s">
        <v>3492</v>
      </c>
      <c r="C160" s="850"/>
      <c r="D160" s="187">
        <v>2300</v>
      </c>
      <c r="E160" s="187" t="s">
        <v>3407</v>
      </c>
      <c r="F160" s="228">
        <v>41708</v>
      </c>
      <c r="G160" s="233" t="s">
        <v>3490</v>
      </c>
      <c r="H160" s="230">
        <v>7072</v>
      </c>
      <c r="I160" s="231" t="s">
        <v>769</v>
      </c>
      <c r="J160" s="188"/>
      <c r="K160" s="231" t="s">
        <v>769</v>
      </c>
      <c r="L160" s="188"/>
      <c r="M160" s="232"/>
      <c r="N160" s="232"/>
      <c r="O160" s="232" t="s">
        <v>769</v>
      </c>
      <c r="P160" s="232"/>
      <c r="Q160" s="207"/>
    </row>
    <row r="161" spans="1:17" s="176" customFormat="1" ht="35.1" customHeight="1" x14ac:dyDescent="0.2">
      <c r="A161" s="849" t="s">
        <v>3877</v>
      </c>
      <c r="B161" s="227" t="s">
        <v>3258</v>
      </c>
      <c r="C161" s="850" t="s">
        <v>3493</v>
      </c>
      <c r="D161" s="187">
        <v>775.63</v>
      </c>
      <c r="E161" s="187" t="s">
        <v>3273</v>
      </c>
      <c r="F161" s="855">
        <v>41690</v>
      </c>
      <c r="G161" s="851" t="s">
        <v>3494</v>
      </c>
      <c r="H161" s="230">
        <v>7049</v>
      </c>
      <c r="I161" s="231" t="s">
        <v>769</v>
      </c>
      <c r="J161" s="188"/>
      <c r="K161" s="231" t="s">
        <v>769</v>
      </c>
      <c r="L161" s="188"/>
      <c r="M161" s="232" t="s">
        <v>769</v>
      </c>
      <c r="N161" s="232"/>
      <c r="O161" s="232"/>
      <c r="P161" s="232"/>
      <c r="Q161" s="207"/>
    </row>
    <row r="162" spans="1:17" s="176" customFormat="1" ht="35.1" customHeight="1" x14ac:dyDescent="0.2">
      <c r="A162" s="849"/>
      <c r="B162" s="227" t="s">
        <v>3255</v>
      </c>
      <c r="C162" s="850"/>
      <c r="D162" s="187">
        <v>596.64</v>
      </c>
      <c r="E162" s="187" t="s">
        <v>3273</v>
      </c>
      <c r="F162" s="855"/>
      <c r="G162" s="851"/>
      <c r="H162" s="230">
        <v>7048</v>
      </c>
      <c r="I162" s="231" t="s">
        <v>769</v>
      </c>
      <c r="J162" s="188"/>
      <c r="K162" s="231" t="s">
        <v>769</v>
      </c>
      <c r="L162" s="188"/>
      <c r="M162" s="232" t="s">
        <v>769</v>
      </c>
      <c r="N162" s="232"/>
      <c r="O162" s="232"/>
      <c r="P162" s="232"/>
      <c r="Q162" s="207"/>
    </row>
    <row r="163" spans="1:17" s="176" customFormat="1" ht="35.1" customHeight="1" x14ac:dyDescent="0.2">
      <c r="A163" s="237" t="s">
        <v>3878</v>
      </c>
      <c r="B163" s="227" t="s">
        <v>3255</v>
      </c>
      <c r="C163" s="227" t="s">
        <v>3368</v>
      </c>
      <c r="D163" s="187">
        <v>81.36</v>
      </c>
      <c r="E163" s="187" t="s">
        <v>3273</v>
      </c>
      <c r="F163" s="228">
        <v>41691</v>
      </c>
      <c r="G163" s="233" t="s">
        <v>3495</v>
      </c>
      <c r="H163" s="230">
        <v>7050</v>
      </c>
      <c r="I163" s="231" t="s">
        <v>769</v>
      </c>
      <c r="J163" s="188"/>
      <c r="K163" s="231" t="s">
        <v>769</v>
      </c>
      <c r="L163" s="188"/>
      <c r="M163" s="232" t="s">
        <v>769</v>
      </c>
      <c r="N163" s="232"/>
      <c r="O163" s="232"/>
      <c r="P163" s="232"/>
      <c r="Q163" s="207"/>
    </row>
    <row r="164" spans="1:17" s="176" customFormat="1" ht="35.1" customHeight="1" x14ac:dyDescent="0.2">
      <c r="A164" s="849" t="s">
        <v>3879</v>
      </c>
      <c r="B164" s="227" t="s">
        <v>3258</v>
      </c>
      <c r="C164" s="850" t="s">
        <v>3441</v>
      </c>
      <c r="D164" s="187">
        <v>169.5</v>
      </c>
      <c r="E164" s="187" t="s">
        <v>3273</v>
      </c>
      <c r="F164" s="228">
        <v>41691</v>
      </c>
      <c r="G164" s="851" t="s">
        <v>3495</v>
      </c>
      <c r="H164" s="230">
        <v>7053</v>
      </c>
      <c r="I164" s="231" t="s">
        <v>769</v>
      </c>
      <c r="J164" s="188"/>
      <c r="K164" s="231" t="s">
        <v>769</v>
      </c>
      <c r="L164" s="188"/>
      <c r="M164" s="232" t="s">
        <v>769</v>
      </c>
      <c r="N164" s="232"/>
      <c r="O164" s="232"/>
      <c r="P164" s="232"/>
      <c r="Q164" s="207"/>
    </row>
    <row r="165" spans="1:17" s="176" customFormat="1" ht="35.1" customHeight="1" x14ac:dyDescent="0.2">
      <c r="A165" s="849"/>
      <c r="B165" s="227" t="s">
        <v>3260</v>
      </c>
      <c r="C165" s="850"/>
      <c r="D165" s="187">
        <v>120</v>
      </c>
      <c r="E165" s="187" t="s">
        <v>3273</v>
      </c>
      <c r="F165" s="228">
        <v>41691</v>
      </c>
      <c r="G165" s="851"/>
      <c r="H165" s="230">
        <v>7052</v>
      </c>
      <c r="I165" s="231" t="s">
        <v>769</v>
      </c>
      <c r="J165" s="188"/>
      <c r="K165" s="231" t="s">
        <v>769</v>
      </c>
      <c r="L165" s="188"/>
      <c r="M165" s="232" t="s">
        <v>769</v>
      </c>
      <c r="N165" s="232"/>
      <c r="O165" s="232"/>
      <c r="P165" s="232"/>
      <c r="Q165" s="207"/>
    </row>
    <row r="166" spans="1:17" s="176" customFormat="1" ht="35.1" customHeight="1" x14ac:dyDescent="0.2">
      <c r="A166" s="849" t="s">
        <v>3880</v>
      </c>
      <c r="B166" s="227" t="s">
        <v>3414</v>
      </c>
      <c r="C166" s="850" t="s">
        <v>3496</v>
      </c>
      <c r="D166" s="187">
        <v>925</v>
      </c>
      <c r="E166" s="187" t="s">
        <v>3407</v>
      </c>
      <c r="F166" s="228">
        <v>41709</v>
      </c>
      <c r="G166" s="233" t="s">
        <v>3497</v>
      </c>
      <c r="H166" s="230">
        <v>7081</v>
      </c>
      <c r="I166" s="231" t="s">
        <v>769</v>
      </c>
      <c r="J166" s="188"/>
      <c r="K166" s="231" t="s">
        <v>769</v>
      </c>
      <c r="L166" s="188"/>
      <c r="M166" s="232" t="s">
        <v>769</v>
      </c>
      <c r="N166" s="232"/>
      <c r="O166" s="232"/>
      <c r="P166" s="232"/>
      <c r="Q166" s="207"/>
    </row>
    <row r="167" spans="1:17" s="176" customFormat="1" ht="35.1" customHeight="1" x14ac:dyDescent="0.2">
      <c r="A167" s="849"/>
      <c r="B167" s="227" t="s">
        <v>3389</v>
      </c>
      <c r="C167" s="850"/>
      <c r="D167" s="187">
        <v>1374.8</v>
      </c>
      <c r="E167" s="187" t="s">
        <v>3407</v>
      </c>
      <c r="F167" s="228">
        <v>41709</v>
      </c>
      <c r="G167" s="233" t="s">
        <v>3497</v>
      </c>
      <c r="H167" s="230">
        <v>7079</v>
      </c>
      <c r="I167" s="231" t="s">
        <v>769</v>
      </c>
      <c r="J167" s="188"/>
      <c r="K167" s="231" t="s">
        <v>769</v>
      </c>
      <c r="L167" s="188"/>
      <c r="M167" s="232" t="s">
        <v>769</v>
      </c>
      <c r="N167" s="232"/>
      <c r="O167" s="232"/>
      <c r="P167" s="232"/>
      <c r="Q167" s="207"/>
    </row>
    <row r="168" spans="1:17" s="176" customFormat="1" ht="35.1" customHeight="1" x14ac:dyDescent="0.2">
      <c r="A168" s="849"/>
      <c r="B168" s="227" t="s">
        <v>3413</v>
      </c>
      <c r="C168" s="850"/>
      <c r="D168" s="187">
        <v>1666</v>
      </c>
      <c r="E168" s="187" t="s">
        <v>3407</v>
      </c>
      <c r="F168" s="228">
        <v>41709</v>
      </c>
      <c r="G168" s="233" t="s">
        <v>3497</v>
      </c>
      <c r="H168" s="230">
        <v>7082</v>
      </c>
      <c r="I168" s="231" t="s">
        <v>769</v>
      </c>
      <c r="J168" s="188"/>
      <c r="K168" s="231" t="s">
        <v>769</v>
      </c>
      <c r="L168" s="188"/>
      <c r="M168" s="232" t="s">
        <v>769</v>
      </c>
      <c r="N168" s="232"/>
      <c r="O168" s="232"/>
      <c r="P168" s="232"/>
      <c r="Q168" s="207"/>
    </row>
    <row r="169" spans="1:17" s="176" customFormat="1" ht="35.1" customHeight="1" x14ac:dyDescent="0.2">
      <c r="A169" s="849" t="s">
        <v>3881</v>
      </c>
      <c r="B169" s="227" t="s">
        <v>3246</v>
      </c>
      <c r="C169" s="850" t="s">
        <v>3498</v>
      </c>
      <c r="D169" s="187">
        <v>5118.83</v>
      </c>
      <c r="E169" s="187" t="s">
        <v>3407</v>
      </c>
      <c r="F169" s="855">
        <v>41708</v>
      </c>
      <c r="G169" s="233" t="s">
        <v>3499</v>
      </c>
      <c r="H169" s="230">
        <v>7073</v>
      </c>
      <c r="I169" s="231" t="s">
        <v>769</v>
      </c>
      <c r="J169" s="188"/>
      <c r="K169" s="231" t="s">
        <v>769</v>
      </c>
      <c r="L169" s="188"/>
      <c r="M169" s="232" t="s">
        <v>769</v>
      </c>
      <c r="N169" s="232"/>
      <c r="O169" s="232"/>
      <c r="P169" s="232"/>
      <c r="Q169" s="207"/>
    </row>
    <row r="170" spans="1:17" s="176" customFormat="1" ht="35.1" customHeight="1" x14ac:dyDescent="0.2">
      <c r="A170" s="849"/>
      <c r="B170" s="227" t="s">
        <v>3500</v>
      </c>
      <c r="C170" s="850"/>
      <c r="D170" s="187">
        <v>512</v>
      </c>
      <c r="E170" s="187" t="s">
        <v>3407</v>
      </c>
      <c r="F170" s="855"/>
      <c r="G170" s="233" t="s">
        <v>3501</v>
      </c>
      <c r="H170" s="230">
        <v>7074</v>
      </c>
      <c r="I170" s="231" t="s">
        <v>769</v>
      </c>
      <c r="J170" s="188"/>
      <c r="K170" s="231" t="s">
        <v>769</v>
      </c>
      <c r="L170" s="188"/>
      <c r="M170" s="232" t="s">
        <v>769</v>
      </c>
      <c r="N170" s="232"/>
      <c r="O170" s="232"/>
      <c r="P170" s="232"/>
      <c r="Q170" s="207"/>
    </row>
    <row r="171" spans="1:17" s="176" customFormat="1" ht="35.1" customHeight="1" x14ac:dyDescent="0.2">
      <c r="A171" s="849"/>
      <c r="B171" s="227" t="s">
        <v>3502</v>
      </c>
      <c r="C171" s="850"/>
      <c r="D171" s="187">
        <v>3448.35</v>
      </c>
      <c r="E171" s="187" t="s">
        <v>3407</v>
      </c>
      <c r="F171" s="855"/>
      <c r="G171" s="233" t="s">
        <v>3503</v>
      </c>
      <c r="H171" s="230">
        <v>7076</v>
      </c>
      <c r="I171" s="231" t="s">
        <v>769</v>
      </c>
      <c r="J171" s="188"/>
      <c r="K171" s="231" t="s">
        <v>769</v>
      </c>
      <c r="L171" s="188"/>
      <c r="M171" s="232" t="s">
        <v>769</v>
      </c>
      <c r="N171" s="232"/>
      <c r="O171" s="232"/>
      <c r="P171" s="232"/>
      <c r="Q171" s="207"/>
    </row>
    <row r="172" spans="1:17" s="176" customFormat="1" ht="35.1" customHeight="1" x14ac:dyDescent="0.2">
      <c r="A172" s="849"/>
      <c r="B172" s="227" t="s">
        <v>3504</v>
      </c>
      <c r="C172" s="850"/>
      <c r="D172" s="187">
        <v>2939.1</v>
      </c>
      <c r="E172" s="187" t="s">
        <v>3407</v>
      </c>
      <c r="F172" s="855"/>
      <c r="G172" s="233" t="s">
        <v>3503</v>
      </c>
      <c r="H172" s="230">
        <v>7077</v>
      </c>
      <c r="I172" s="231" t="s">
        <v>769</v>
      </c>
      <c r="J172" s="188"/>
      <c r="K172" s="231" t="s">
        <v>769</v>
      </c>
      <c r="L172" s="188"/>
      <c r="M172" s="232" t="s">
        <v>769</v>
      </c>
      <c r="N172" s="232"/>
      <c r="O172" s="232"/>
      <c r="P172" s="232"/>
      <c r="Q172" s="207"/>
    </row>
    <row r="173" spans="1:17" s="176" customFormat="1" ht="35.1" customHeight="1" x14ac:dyDescent="0.2">
      <c r="A173" s="849" t="s">
        <v>3882</v>
      </c>
      <c r="B173" s="227" t="s">
        <v>3505</v>
      </c>
      <c r="C173" s="850" t="s">
        <v>3498</v>
      </c>
      <c r="D173" s="187">
        <v>2975</v>
      </c>
      <c r="E173" s="187" t="s">
        <v>3407</v>
      </c>
      <c r="F173" s="855">
        <v>41716</v>
      </c>
      <c r="G173" s="233" t="s">
        <v>3506</v>
      </c>
      <c r="H173" s="230">
        <v>7085</v>
      </c>
      <c r="I173" s="231" t="s">
        <v>769</v>
      </c>
      <c r="J173" s="188"/>
      <c r="K173" s="231" t="s">
        <v>769</v>
      </c>
      <c r="L173" s="188"/>
      <c r="M173" s="232"/>
      <c r="N173" s="232"/>
      <c r="O173" s="232" t="s">
        <v>769</v>
      </c>
      <c r="P173" s="232"/>
      <c r="Q173" s="207"/>
    </row>
    <row r="174" spans="1:17" s="176" customFormat="1" ht="35.1" customHeight="1" x14ac:dyDescent="0.2">
      <c r="A174" s="849"/>
      <c r="B174" s="227" t="s">
        <v>3507</v>
      </c>
      <c r="C174" s="850"/>
      <c r="D174" s="187">
        <v>462.5</v>
      </c>
      <c r="E174" s="187" t="s">
        <v>3407</v>
      </c>
      <c r="F174" s="855"/>
      <c r="G174" s="233" t="s">
        <v>3508</v>
      </c>
      <c r="H174" s="230">
        <v>7086</v>
      </c>
      <c r="I174" s="231" t="s">
        <v>769</v>
      </c>
      <c r="J174" s="188"/>
      <c r="K174" s="231" t="s">
        <v>769</v>
      </c>
      <c r="L174" s="188"/>
      <c r="M174" s="232" t="s">
        <v>769</v>
      </c>
      <c r="N174" s="232"/>
      <c r="O174" s="232"/>
      <c r="P174" s="232"/>
      <c r="Q174" s="207"/>
    </row>
    <row r="175" spans="1:17" s="176" customFormat="1" ht="63" customHeight="1" x14ac:dyDescent="0.2">
      <c r="A175" s="237" t="s">
        <v>3883</v>
      </c>
      <c r="B175" s="227" t="s">
        <v>3509</v>
      </c>
      <c r="C175" s="227" t="s">
        <v>3498</v>
      </c>
      <c r="D175" s="187">
        <v>136</v>
      </c>
      <c r="E175" s="187" t="s">
        <v>3407</v>
      </c>
      <c r="F175" s="228">
        <v>41701</v>
      </c>
      <c r="G175" s="233" t="s">
        <v>3510</v>
      </c>
      <c r="H175" s="230">
        <v>7063</v>
      </c>
      <c r="I175" s="231" t="s">
        <v>769</v>
      </c>
      <c r="J175" s="188"/>
      <c r="K175" s="231" t="s">
        <v>769</v>
      </c>
      <c r="L175" s="188"/>
      <c r="M175" s="232"/>
      <c r="N175" s="232" t="s">
        <v>769</v>
      </c>
      <c r="O175" s="232"/>
      <c r="P175" s="232"/>
      <c r="Q175" s="207"/>
    </row>
    <row r="176" spans="1:17" s="176" customFormat="1" ht="49.5" customHeight="1" x14ac:dyDescent="0.2">
      <c r="A176" s="237" t="s">
        <v>3884</v>
      </c>
      <c r="B176" s="854" t="s">
        <v>3268</v>
      </c>
      <c r="C176" s="850" t="s">
        <v>3511</v>
      </c>
      <c r="D176" s="187">
        <v>8524</v>
      </c>
      <c r="E176" s="187" t="s">
        <v>3407</v>
      </c>
      <c r="F176" s="228">
        <v>41729</v>
      </c>
      <c r="G176" s="233" t="s">
        <v>3512</v>
      </c>
      <c r="H176" s="230">
        <v>7104</v>
      </c>
      <c r="I176" s="231" t="s">
        <v>769</v>
      </c>
      <c r="J176" s="188"/>
      <c r="K176" s="231" t="s">
        <v>769</v>
      </c>
      <c r="L176" s="188"/>
      <c r="M176" s="232"/>
      <c r="N176" s="232" t="s">
        <v>769</v>
      </c>
      <c r="O176" s="232"/>
      <c r="P176" s="232"/>
      <c r="Q176" s="207"/>
    </row>
    <row r="177" spans="1:17" s="176" customFormat="1" ht="77.25" customHeight="1" x14ac:dyDescent="0.2">
      <c r="A177" s="238" t="s">
        <v>3513</v>
      </c>
      <c r="B177" s="854"/>
      <c r="C177" s="850"/>
      <c r="D177" s="187">
        <v>4416.04</v>
      </c>
      <c r="E177" s="187" t="s">
        <v>3329</v>
      </c>
      <c r="F177" s="228">
        <v>41896</v>
      </c>
      <c r="G177" s="233" t="s">
        <v>3514</v>
      </c>
      <c r="H177" s="230" t="s">
        <v>3515</v>
      </c>
      <c r="I177" s="231" t="s">
        <v>769</v>
      </c>
      <c r="J177" s="188"/>
      <c r="K177" s="231" t="s">
        <v>769</v>
      </c>
      <c r="L177" s="188"/>
      <c r="M177" s="232"/>
      <c r="N177" s="232" t="s">
        <v>769</v>
      </c>
      <c r="O177" s="232"/>
      <c r="P177" s="232"/>
      <c r="Q177" s="207"/>
    </row>
    <row r="178" spans="1:17" s="176" customFormat="1" ht="42.75" customHeight="1" x14ac:dyDescent="0.2">
      <c r="A178" s="237" t="s">
        <v>3885</v>
      </c>
      <c r="B178" s="227" t="s">
        <v>3516</v>
      </c>
      <c r="C178" s="227" t="s">
        <v>3517</v>
      </c>
      <c r="D178" s="187">
        <v>267.89</v>
      </c>
      <c r="E178" s="187" t="s">
        <v>3407</v>
      </c>
      <c r="F178" s="228">
        <v>41712</v>
      </c>
      <c r="G178" s="233" t="s">
        <v>3518</v>
      </c>
      <c r="H178" s="230">
        <v>7083</v>
      </c>
      <c r="I178" s="231" t="s">
        <v>769</v>
      </c>
      <c r="J178" s="188"/>
      <c r="K178" s="231" t="s">
        <v>769</v>
      </c>
      <c r="L178" s="188"/>
      <c r="M178" s="232"/>
      <c r="N178" s="232" t="s">
        <v>769</v>
      </c>
      <c r="O178" s="232"/>
      <c r="P178" s="232"/>
      <c r="Q178" s="207"/>
    </row>
    <row r="179" spans="1:17" s="176" customFormat="1" ht="32.25" customHeight="1" x14ac:dyDescent="0.2">
      <c r="A179" s="849" t="s">
        <v>3886</v>
      </c>
      <c r="B179" s="227" t="s">
        <v>1677</v>
      </c>
      <c r="C179" s="850" t="s">
        <v>3519</v>
      </c>
      <c r="D179" s="187">
        <v>379.6</v>
      </c>
      <c r="E179" s="187" t="s">
        <v>3407</v>
      </c>
      <c r="F179" s="855">
        <v>41725</v>
      </c>
      <c r="G179" s="857" t="s">
        <v>3520</v>
      </c>
      <c r="H179" s="230">
        <v>7092</v>
      </c>
      <c r="I179" s="231" t="s">
        <v>769</v>
      </c>
      <c r="J179" s="188"/>
      <c r="K179" s="231" t="s">
        <v>769</v>
      </c>
      <c r="L179" s="188"/>
      <c r="M179" s="232" t="s">
        <v>769</v>
      </c>
      <c r="N179" s="232"/>
      <c r="O179" s="232"/>
      <c r="P179" s="232"/>
      <c r="Q179" s="207"/>
    </row>
    <row r="180" spans="1:17" s="176" customFormat="1" ht="32.25" customHeight="1" x14ac:dyDescent="0.2">
      <c r="A180" s="849"/>
      <c r="B180" s="227" t="s">
        <v>3521</v>
      </c>
      <c r="C180" s="850"/>
      <c r="D180" s="187">
        <v>379.6</v>
      </c>
      <c r="E180" s="187" t="s">
        <v>3407</v>
      </c>
      <c r="F180" s="855"/>
      <c r="G180" s="857"/>
      <c r="H180" s="230">
        <v>7093</v>
      </c>
      <c r="I180" s="231" t="s">
        <v>769</v>
      </c>
      <c r="J180" s="188"/>
      <c r="K180" s="231" t="s">
        <v>769</v>
      </c>
      <c r="L180" s="188"/>
      <c r="M180" s="232" t="s">
        <v>769</v>
      </c>
      <c r="N180" s="232"/>
      <c r="O180" s="232"/>
      <c r="P180" s="232"/>
      <c r="Q180" s="207"/>
    </row>
    <row r="181" spans="1:17" s="176" customFormat="1" ht="32.25" customHeight="1" x14ac:dyDescent="0.2">
      <c r="A181" s="849"/>
      <c r="B181" s="227" t="s">
        <v>3522</v>
      </c>
      <c r="C181" s="850"/>
      <c r="D181" s="187">
        <v>204.75</v>
      </c>
      <c r="E181" s="187" t="s">
        <v>3407</v>
      </c>
      <c r="F181" s="855"/>
      <c r="G181" s="857"/>
      <c r="H181" s="230">
        <v>7095</v>
      </c>
      <c r="I181" s="231" t="s">
        <v>769</v>
      </c>
      <c r="J181" s="188"/>
      <c r="K181" s="231" t="s">
        <v>769</v>
      </c>
      <c r="L181" s="188"/>
      <c r="M181" s="232" t="s">
        <v>769</v>
      </c>
      <c r="N181" s="232"/>
      <c r="O181" s="232"/>
      <c r="P181" s="232"/>
      <c r="Q181" s="207"/>
    </row>
    <row r="182" spans="1:17" s="176" customFormat="1" ht="32.25" customHeight="1" x14ac:dyDescent="0.2">
      <c r="A182" s="849"/>
      <c r="B182" s="227" t="s">
        <v>3523</v>
      </c>
      <c r="C182" s="850"/>
      <c r="D182" s="187">
        <v>49.7</v>
      </c>
      <c r="E182" s="187" t="s">
        <v>3407</v>
      </c>
      <c r="F182" s="855"/>
      <c r="G182" s="857"/>
      <c r="H182" s="230">
        <v>7096</v>
      </c>
      <c r="I182" s="231" t="s">
        <v>769</v>
      </c>
      <c r="J182" s="188"/>
      <c r="K182" s="231" t="s">
        <v>769</v>
      </c>
      <c r="L182" s="188"/>
      <c r="M182" s="232" t="s">
        <v>769</v>
      </c>
      <c r="N182" s="232"/>
      <c r="O182" s="232"/>
      <c r="P182" s="232"/>
      <c r="Q182" s="207"/>
    </row>
    <row r="183" spans="1:17" s="176" customFormat="1" ht="32.25" customHeight="1" x14ac:dyDescent="0.2">
      <c r="A183" s="849"/>
      <c r="B183" s="227" t="s">
        <v>3524</v>
      </c>
      <c r="C183" s="850"/>
      <c r="D183" s="187">
        <v>158.19999999999999</v>
      </c>
      <c r="E183" s="187" t="s">
        <v>3407</v>
      </c>
      <c r="F183" s="855"/>
      <c r="G183" s="857"/>
      <c r="H183" s="230">
        <v>7097</v>
      </c>
      <c r="I183" s="231" t="s">
        <v>769</v>
      </c>
      <c r="J183" s="188"/>
      <c r="K183" s="231" t="s">
        <v>769</v>
      </c>
      <c r="L183" s="188"/>
      <c r="M183" s="232"/>
      <c r="N183" s="232" t="s">
        <v>769</v>
      </c>
      <c r="O183" s="232"/>
      <c r="P183" s="232"/>
      <c r="Q183" s="207"/>
    </row>
    <row r="184" spans="1:17" s="176" customFormat="1" ht="32.25" customHeight="1" x14ac:dyDescent="0.2">
      <c r="A184" s="849"/>
      <c r="B184" s="227" t="s">
        <v>3525</v>
      </c>
      <c r="C184" s="850"/>
      <c r="D184" s="187">
        <v>226</v>
      </c>
      <c r="E184" s="187" t="s">
        <v>3407</v>
      </c>
      <c r="F184" s="855"/>
      <c r="G184" s="857"/>
      <c r="H184" s="230">
        <v>7098</v>
      </c>
      <c r="I184" s="231" t="s">
        <v>769</v>
      </c>
      <c r="J184" s="188"/>
      <c r="K184" s="231" t="s">
        <v>769</v>
      </c>
      <c r="L184" s="188"/>
      <c r="M184" s="232"/>
      <c r="N184" s="232" t="s">
        <v>769</v>
      </c>
      <c r="O184" s="232"/>
      <c r="P184" s="232"/>
      <c r="Q184" s="207"/>
    </row>
    <row r="185" spans="1:17" s="176" customFormat="1" ht="32.25" customHeight="1" x14ac:dyDescent="0.2">
      <c r="A185" s="849"/>
      <c r="B185" s="227" t="s">
        <v>3526</v>
      </c>
      <c r="C185" s="850"/>
      <c r="D185" s="187">
        <v>506.2</v>
      </c>
      <c r="E185" s="187" t="s">
        <v>3407</v>
      </c>
      <c r="F185" s="855"/>
      <c r="G185" s="857"/>
      <c r="H185" s="230">
        <v>7099</v>
      </c>
      <c r="I185" s="231" t="s">
        <v>769</v>
      </c>
      <c r="J185" s="188"/>
      <c r="K185" s="231" t="s">
        <v>769</v>
      </c>
      <c r="L185" s="188"/>
      <c r="M185" s="232"/>
      <c r="N185" s="232" t="s">
        <v>769</v>
      </c>
      <c r="O185" s="232"/>
      <c r="P185" s="232"/>
      <c r="Q185" s="207"/>
    </row>
    <row r="186" spans="1:17" s="176" customFormat="1" ht="66.75" customHeight="1" x14ac:dyDescent="0.2">
      <c r="A186" s="237" t="s">
        <v>3887</v>
      </c>
      <c r="B186" s="227" t="s">
        <v>5090</v>
      </c>
      <c r="C186" s="227" t="s">
        <v>3527</v>
      </c>
      <c r="D186" s="187">
        <v>720</v>
      </c>
      <c r="E186" s="187" t="s">
        <v>3407</v>
      </c>
      <c r="F186" s="228">
        <v>41716</v>
      </c>
      <c r="G186" s="233" t="s">
        <v>3528</v>
      </c>
      <c r="H186" s="210">
        <v>7084</v>
      </c>
      <c r="I186" s="231" t="s">
        <v>769</v>
      </c>
      <c r="J186" s="188"/>
      <c r="K186" s="231" t="s">
        <v>769</v>
      </c>
      <c r="L186" s="188"/>
      <c r="M186" s="232"/>
      <c r="N186" s="232" t="s">
        <v>769</v>
      </c>
      <c r="O186" s="232"/>
      <c r="P186" s="232"/>
      <c r="Q186" s="207"/>
    </row>
    <row r="187" spans="1:17" s="176" customFormat="1" ht="45.75" customHeight="1" x14ac:dyDescent="0.2">
      <c r="A187" s="237" t="s">
        <v>3888</v>
      </c>
      <c r="B187" s="227" t="s">
        <v>3374</v>
      </c>
      <c r="C187" s="227" t="s">
        <v>3529</v>
      </c>
      <c r="D187" s="187">
        <v>2160</v>
      </c>
      <c r="E187" s="187" t="s">
        <v>3407</v>
      </c>
      <c r="F187" s="228">
        <v>41723</v>
      </c>
      <c r="G187" s="233" t="s">
        <v>3530</v>
      </c>
      <c r="H187" s="210">
        <v>7087</v>
      </c>
      <c r="I187" s="231" t="s">
        <v>769</v>
      </c>
      <c r="J187" s="188"/>
      <c r="K187" s="231" t="s">
        <v>769</v>
      </c>
      <c r="L187" s="188"/>
      <c r="M187" s="232"/>
      <c r="N187" s="232" t="s">
        <v>769</v>
      </c>
      <c r="O187" s="232"/>
      <c r="P187" s="232"/>
      <c r="Q187" s="207"/>
    </row>
    <row r="188" spans="1:17" s="176" customFormat="1" ht="45.75" customHeight="1" x14ac:dyDescent="0.2">
      <c r="A188" s="849" t="s">
        <v>3889</v>
      </c>
      <c r="B188" s="227" t="s">
        <v>9</v>
      </c>
      <c r="C188" s="850" t="s">
        <v>3498</v>
      </c>
      <c r="D188" s="187">
        <v>1242.8900000000001</v>
      </c>
      <c r="E188" s="187" t="s">
        <v>3531</v>
      </c>
      <c r="F188" s="855">
        <v>41753</v>
      </c>
      <c r="G188" s="233" t="s">
        <v>3532</v>
      </c>
      <c r="H188" s="210" t="s">
        <v>3533</v>
      </c>
      <c r="I188" s="231" t="s">
        <v>769</v>
      </c>
      <c r="J188" s="188"/>
      <c r="K188" s="231" t="s">
        <v>769</v>
      </c>
      <c r="L188" s="188"/>
      <c r="M188" s="232" t="s">
        <v>769</v>
      </c>
      <c r="N188" s="232"/>
      <c r="O188" s="232"/>
      <c r="P188" s="232"/>
      <c r="Q188" s="207"/>
    </row>
    <row r="189" spans="1:17" s="176" customFormat="1" ht="45.75" customHeight="1" x14ac:dyDescent="0.2">
      <c r="A189" s="849"/>
      <c r="B189" s="234" t="s">
        <v>3357</v>
      </c>
      <c r="C189" s="850"/>
      <c r="D189" s="187">
        <v>4283.3999999999996</v>
      </c>
      <c r="E189" s="187" t="s">
        <v>3531</v>
      </c>
      <c r="F189" s="855"/>
      <c r="G189" s="233" t="s">
        <v>3534</v>
      </c>
      <c r="H189" s="210" t="s">
        <v>3535</v>
      </c>
      <c r="I189" s="231" t="s">
        <v>769</v>
      </c>
      <c r="J189" s="188"/>
      <c r="K189" s="231" t="s">
        <v>769</v>
      </c>
      <c r="L189" s="188"/>
      <c r="M189" s="232" t="s">
        <v>769</v>
      </c>
      <c r="N189" s="232"/>
      <c r="O189" s="232"/>
      <c r="P189" s="232"/>
      <c r="Q189" s="207"/>
    </row>
    <row r="190" spans="1:17" s="176" customFormat="1" ht="54" customHeight="1" x14ac:dyDescent="0.2">
      <c r="A190" s="237" t="s">
        <v>3890</v>
      </c>
      <c r="B190" s="227" t="s">
        <v>3470</v>
      </c>
      <c r="C190" s="227" t="s">
        <v>3536</v>
      </c>
      <c r="D190" s="187">
        <v>80</v>
      </c>
      <c r="E190" s="187" t="s">
        <v>3407</v>
      </c>
      <c r="F190" s="228">
        <v>41725</v>
      </c>
      <c r="G190" s="233" t="s">
        <v>3537</v>
      </c>
      <c r="H190" s="210">
        <v>7090</v>
      </c>
      <c r="I190" s="231" t="s">
        <v>769</v>
      </c>
      <c r="J190" s="188"/>
      <c r="K190" s="231" t="s">
        <v>769</v>
      </c>
      <c r="L190" s="188"/>
      <c r="M190" s="232"/>
      <c r="N190" s="232" t="s">
        <v>769</v>
      </c>
      <c r="O190" s="232"/>
      <c r="P190" s="232"/>
      <c r="Q190" s="207"/>
    </row>
    <row r="191" spans="1:17" s="176" customFormat="1" ht="41.25" customHeight="1" x14ac:dyDescent="0.2">
      <c r="A191" s="849" t="s">
        <v>3891</v>
      </c>
      <c r="B191" s="227" t="s">
        <v>3538</v>
      </c>
      <c r="C191" s="850" t="s">
        <v>3539</v>
      </c>
      <c r="D191" s="187">
        <v>325</v>
      </c>
      <c r="E191" s="187" t="s">
        <v>3407</v>
      </c>
      <c r="F191" s="228">
        <v>41726</v>
      </c>
      <c r="G191" s="233" t="s">
        <v>3540</v>
      </c>
      <c r="H191" s="210">
        <v>7101</v>
      </c>
      <c r="I191" s="231" t="s">
        <v>769</v>
      </c>
      <c r="J191" s="188"/>
      <c r="K191" s="231" t="s">
        <v>769</v>
      </c>
      <c r="L191" s="188"/>
      <c r="M191" s="232"/>
      <c r="N191" s="232"/>
      <c r="O191" s="232" t="s">
        <v>769</v>
      </c>
      <c r="P191" s="232"/>
      <c r="Q191" s="207"/>
    </row>
    <row r="192" spans="1:17" s="176" customFormat="1" ht="41.25" customHeight="1" x14ac:dyDescent="0.2">
      <c r="A192" s="849"/>
      <c r="B192" s="227" t="s">
        <v>3541</v>
      </c>
      <c r="C192" s="850"/>
      <c r="D192" s="187">
        <v>810</v>
      </c>
      <c r="E192" s="187" t="s">
        <v>3407</v>
      </c>
      <c r="F192" s="228">
        <v>41726</v>
      </c>
      <c r="G192" s="233" t="s">
        <v>3542</v>
      </c>
      <c r="H192" s="210">
        <v>7102</v>
      </c>
      <c r="I192" s="231" t="s">
        <v>769</v>
      </c>
      <c r="J192" s="188"/>
      <c r="K192" s="231" t="s">
        <v>769</v>
      </c>
      <c r="L192" s="188"/>
      <c r="M192" s="232" t="s">
        <v>769</v>
      </c>
      <c r="N192" s="232"/>
      <c r="O192" s="232"/>
      <c r="P192" s="232"/>
      <c r="Q192" s="207"/>
    </row>
    <row r="193" spans="1:17" s="176" customFormat="1" ht="59.25" customHeight="1" x14ac:dyDescent="0.2">
      <c r="A193" s="237" t="s">
        <v>3892</v>
      </c>
      <c r="B193" s="227" t="s">
        <v>3543</v>
      </c>
      <c r="C193" s="227" t="s">
        <v>3364</v>
      </c>
      <c r="D193" s="187">
        <v>584.77</v>
      </c>
      <c r="E193" s="187" t="s">
        <v>3407</v>
      </c>
      <c r="F193" s="228">
        <v>41726</v>
      </c>
      <c r="G193" s="233" t="s">
        <v>3544</v>
      </c>
      <c r="H193" s="210">
        <v>7091</v>
      </c>
      <c r="I193" s="231" t="s">
        <v>769</v>
      </c>
      <c r="J193" s="188"/>
      <c r="K193" s="231" t="s">
        <v>769</v>
      </c>
      <c r="L193" s="188"/>
      <c r="M193" s="232" t="s">
        <v>769</v>
      </c>
      <c r="N193" s="232"/>
      <c r="O193" s="232"/>
      <c r="P193" s="232"/>
      <c r="Q193" s="207"/>
    </row>
    <row r="194" spans="1:17" s="176" customFormat="1" ht="54" customHeight="1" x14ac:dyDescent="0.2">
      <c r="A194" s="237" t="s">
        <v>3893</v>
      </c>
      <c r="B194" s="227" t="s">
        <v>3453</v>
      </c>
      <c r="C194" s="227" t="s">
        <v>3454</v>
      </c>
      <c r="D194" s="187">
        <v>525</v>
      </c>
      <c r="E194" s="187" t="s">
        <v>3407</v>
      </c>
      <c r="F194" s="228">
        <v>41726</v>
      </c>
      <c r="G194" s="233" t="s">
        <v>3545</v>
      </c>
      <c r="H194" s="210">
        <v>7103</v>
      </c>
      <c r="I194" s="231" t="s">
        <v>769</v>
      </c>
      <c r="J194" s="188"/>
      <c r="K194" s="231" t="s">
        <v>769</v>
      </c>
      <c r="L194" s="188"/>
      <c r="M194" s="232"/>
      <c r="N194" s="232" t="s">
        <v>769</v>
      </c>
      <c r="O194" s="232"/>
      <c r="P194" s="232"/>
      <c r="Q194" s="207"/>
    </row>
    <row r="195" spans="1:17" s="176" customFormat="1" ht="54" customHeight="1" x14ac:dyDescent="0.2">
      <c r="A195" s="237" t="s">
        <v>3894</v>
      </c>
      <c r="B195" s="234" t="s">
        <v>3357</v>
      </c>
      <c r="C195" s="227" t="s">
        <v>3358</v>
      </c>
      <c r="D195" s="187">
        <v>1450</v>
      </c>
      <c r="E195" s="187" t="s">
        <v>3531</v>
      </c>
      <c r="F195" s="228">
        <v>41732</v>
      </c>
      <c r="G195" s="233" t="s">
        <v>3546</v>
      </c>
      <c r="H195" s="210">
        <v>7105</v>
      </c>
      <c r="I195" s="231" t="s">
        <v>769</v>
      </c>
      <c r="J195" s="188"/>
      <c r="K195" s="231" t="s">
        <v>769</v>
      </c>
      <c r="L195" s="188"/>
      <c r="M195" s="232" t="s">
        <v>769</v>
      </c>
      <c r="N195" s="232"/>
      <c r="O195" s="232"/>
      <c r="P195" s="232"/>
      <c r="Q195" s="207"/>
    </row>
    <row r="196" spans="1:17" s="176" customFormat="1" ht="54.75" customHeight="1" x14ac:dyDescent="0.2">
      <c r="A196" s="849" t="s">
        <v>3895</v>
      </c>
      <c r="B196" s="227" t="s">
        <v>3255</v>
      </c>
      <c r="C196" s="850" t="s">
        <v>3547</v>
      </c>
      <c r="D196" s="187">
        <v>379.68</v>
      </c>
      <c r="E196" s="187" t="s">
        <v>3407</v>
      </c>
      <c r="F196" s="855">
        <v>41725</v>
      </c>
      <c r="G196" s="851" t="s">
        <v>3548</v>
      </c>
      <c r="H196" s="210">
        <v>7088</v>
      </c>
      <c r="I196" s="231" t="s">
        <v>769</v>
      </c>
      <c r="J196" s="188"/>
      <c r="K196" s="231" t="s">
        <v>769</v>
      </c>
      <c r="L196" s="188"/>
      <c r="M196" s="232" t="s">
        <v>769</v>
      </c>
      <c r="N196" s="232"/>
      <c r="O196" s="232"/>
      <c r="P196" s="232"/>
      <c r="Q196" s="207"/>
    </row>
    <row r="197" spans="1:17" s="176" customFormat="1" ht="54.75" customHeight="1" x14ac:dyDescent="0.2">
      <c r="A197" s="849"/>
      <c r="B197" s="227" t="s">
        <v>3258</v>
      </c>
      <c r="C197" s="850"/>
      <c r="D197" s="187">
        <v>372.9</v>
      </c>
      <c r="E197" s="187" t="s">
        <v>3407</v>
      </c>
      <c r="F197" s="855"/>
      <c r="G197" s="851"/>
      <c r="H197" s="210">
        <v>7089</v>
      </c>
      <c r="I197" s="231" t="s">
        <v>769</v>
      </c>
      <c r="J197" s="188"/>
      <c r="K197" s="231" t="s">
        <v>769</v>
      </c>
      <c r="L197" s="188"/>
      <c r="M197" s="232" t="s">
        <v>769</v>
      </c>
      <c r="N197" s="232"/>
      <c r="O197" s="232"/>
      <c r="P197" s="232"/>
      <c r="Q197" s="207"/>
    </row>
    <row r="198" spans="1:17" s="176" customFormat="1" ht="35.1" customHeight="1" x14ac:dyDescent="0.2">
      <c r="A198" s="849" t="s">
        <v>3896</v>
      </c>
      <c r="B198" s="227" t="s">
        <v>3549</v>
      </c>
      <c r="C198" s="850" t="s">
        <v>3550</v>
      </c>
      <c r="D198" s="187">
        <v>1346</v>
      </c>
      <c r="E198" s="187" t="s">
        <v>3551</v>
      </c>
      <c r="F198" s="855">
        <v>41781</v>
      </c>
      <c r="G198" s="233" t="s">
        <v>3552</v>
      </c>
      <c r="H198" s="210">
        <v>7125</v>
      </c>
      <c r="I198" s="231" t="s">
        <v>769</v>
      </c>
      <c r="J198" s="188"/>
      <c r="K198" s="231" t="s">
        <v>769</v>
      </c>
      <c r="L198" s="188"/>
      <c r="M198" s="232"/>
      <c r="N198" s="232"/>
      <c r="O198" s="232" t="s">
        <v>769</v>
      </c>
      <c r="P198" s="232"/>
      <c r="Q198" s="207"/>
    </row>
    <row r="199" spans="1:17" s="176" customFormat="1" ht="35.1" customHeight="1" x14ac:dyDescent="0.2">
      <c r="A199" s="849"/>
      <c r="B199" s="227" t="s">
        <v>3468</v>
      </c>
      <c r="C199" s="850"/>
      <c r="D199" s="187">
        <v>4212.6400000000003</v>
      </c>
      <c r="E199" s="187" t="s">
        <v>3551</v>
      </c>
      <c r="F199" s="855"/>
      <c r="G199" s="233" t="s">
        <v>3553</v>
      </c>
      <c r="H199" s="210" t="s">
        <v>3554</v>
      </c>
      <c r="I199" s="231" t="s">
        <v>769</v>
      </c>
      <c r="J199" s="188"/>
      <c r="K199" s="231" t="s">
        <v>769</v>
      </c>
      <c r="L199" s="188"/>
      <c r="M199" s="232"/>
      <c r="N199" s="232"/>
      <c r="O199" s="232" t="s">
        <v>769</v>
      </c>
      <c r="P199" s="232"/>
      <c r="Q199" s="207"/>
    </row>
    <row r="200" spans="1:17" s="176" customFormat="1" ht="35.1" customHeight="1" x14ac:dyDescent="0.2">
      <c r="A200" s="849"/>
      <c r="B200" s="227" t="s">
        <v>3555</v>
      </c>
      <c r="C200" s="850"/>
      <c r="D200" s="187">
        <f>682.73+634.59</f>
        <v>1317.3200000000002</v>
      </c>
      <c r="E200" s="187" t="s">
        <v>3551</v>
      </c>
      <c r="F200" s="855"/>
      <c r="G200" s="233" t="s">
        <v>3556</v>
      </c>
      <c r="H200" s="210" t="s">
        <v>3557</v>
      </c>
      <c r="I200" s="231" t="s">
        <v>769</v>
      </c>
      <c r="J200" s="188"/>
      <c r="K200" s="231" t="s">
        <v>769</v>
      </c>
      <c r="L200" s="188"/>
      <c r="M200" s="232"/>
      <c r="N200" s="232"/>
      <c r="O200" s="232" t="s">
        <v>769</v>
      </c>
      <c r="P200" s="232"/>
      <c r="Q200" s="207"/>
    </row>
    <row r="201" spans="1:17" s="176" customFormat="1" ht="35.1" customHeight="1" x14ac:dyDescent="0.2">
      <c r="A201" s="849"/>
      <c r="B201" s="227" t="s">
        <v>3558</v>
      </c>
      <c r="C201" s="850"/>
      <c r="D201" s="187">
        <v>1070.5999999999999</v>
      </c>
      <c r="E201" s="187" t="s">
        <v>3551</v>
      </c>
      <c r="F201" s="855"/>
      <c r="G201" s="233" t="s">
        <v>3556</v>
      </c>
      <c r="H201" s="210">
        <v>7128</v>
      </c>
      <c r="I201" s="231" t="s">
        <v>769</v>
      </c>
      <c r="J201" s="188"/>
      <c r="K201" s="231" t="s">
        <v>769</v>
      </c>
      <c r="L201" s="188"/>
      <c r="M201" s="232"/>
      <c r="N201" s="232"/>
      <c r="O201" s="232" t="s">
        <v>769</v>
      </c>
      <c r="P201" s="232"/>
      <c r="Q201" s="207"/>
    </row>
    <row r="202" spans="1:17" s="176" customFormat="1" ht="51.75" customHeight="1" x14ac:dyDescent="0.2">
      <c r="A202" s="849" t="s">
        <v>3897</v>
      </c>
      <c r="B202" s="227" t="s">
        <v>3559</v>
      </c>
      <c r="C202" s="850" t="s">
        <v>3560</v>
      </c>
      <c r="D202" s="187">
        <v>4349.8</v>
      </c>
      <c r="E202" s="187" t="s">
        <v>3361</v>
      </c>
      <c r="F202" s="228">
        <v>41810</v>
      </c>
      <c r="G202" s="233" t="s">
        <v>3561</v>
      </c>
      <c r="H202" s="210" t="s">
        <v>3562</v>
      </c>
      <c r="I202" s="231" t="s">
        <v>769</v>
      </c>
      <c r="J202" s="188"/>
      <c r="K202" s="231" t="s">
        <v>769</v>
      </c>
      <c r="L202" s="188"/>
      <c r="M202" s="232" t="s">
        <v>769</v>
      </c>
      <c r="N202" s="232"/>
      <c r="O202" s="232"/>
      <c r="P202" s="232"/>
      <c r="Q202" s="207"/>
    </row>
    <row r="203" spans="1:17" s="176" customFormat="1" ht="51.75" customHeight="1" x14ac:dyDescent="0.2">
      <c r="A203" s="849"/>
      <c r="B203" s="227" t="s">
        <v>3563</v>
      </c>
      <c r="C203" s="850"/>
      <c r="D203" s="187">
        <v>2946</v>
      </c>
      <c r="E203" s="187" t="s">
        <v>3361</v>
      </c>
      <c r="F203" s="228">
        <v>41810</v>
      </c>
      <c r="G203" s="233" t="s">
        <v>3564</v>
      </c>
      <c r="H203" s="210" t="s">
        <v>3565</v>
      </c>
      <c r="I203" s="231" t="s">
        <v>769</v>
      </c>
      <c r="J203" s="188"/>
      <c r="K203" s="231" t="s">
        <v>769</v>
      </c>
      <c r="L203" s="188"/>
      <c r="M203" s="232" t="s">
        <v>769</v>
      </c>
      <c r="N203" s="232"/>
      <c r="O203" s="232"/>
      <c r="P203" s="232"/>
      <c r="Q203" s="207"/>
    </row>
    <row r="204" spans="1:17" s="176" customFormat="1" ht="51.75" customHeight="1" x14ac:dyDescent="0.2">
      <c r="A204" s="849"/>
      <c r="B204" s="227" t="s">
        <v>3566</v>
      </c>
      <c r="C204" s="850"/>
      <c r="D204" s="187">
        <v>5574.2</v>
      </c>
      <c r="E204" s="187" t="s">
        <v>3361</v>
      </c>
      <c r="F204" s="228">
        <v>41810</v>
      </c>
      <c r="G204" s="233" t="s">
        <v>3567</v>
      </c>
      <c r="H204" s="210" t="s">
        <v>3568</v>
      </c>
      <c r="I204" s="231" t="s">
        <v>769</v>
      </c>
      <c r="J204" s="188"/>
      <c r="K204" s="231" t="s">
        <v>769</v>
      </c>
      <c r="L204" s="188"/>
      <c r="M204" s="232" t="s">
        <v>769</v>
      </c>
      <c r="N204" s="232"/>
      <c r="O204" s="232"/>
      <c r="P204" s="232"/>
      <c r="Q204" s="207"/>
    </row>
    <row r="205" spans="1:17" s="176" customFormat="1" ht="45" customHeight="1" x14ac:dyDescent="0.2">
      <c r="A205" s="237" t="s">
        <v>3898</v>
      </c>
      <c r="B205" s="227" t="s">
        <v>3481</v>
      </c>
      <c r="C205" s="227" t="s">
        <v>3569</v>
      </c>
      <c r="D205" s="187">
        <v>480</v>
      </c>
      <c r="E205" s="187" t="s">
        <v>3531</v>
      </c>
      <c r="F205" s="228">
        <v>41737</v>
      </c>
      <c r="G205" s="233" t="s">
        <v>3570</v>
      </c>
      <c r="H205" s="210">
        <v>7108</v>
      </c>
      <c r="I205" s="231" t="s">
        <v>769</v>
      </c>
      <c r="J205" s="188"/>
      <c r="K205" s="231" t="s">
        <v>769</v>
      </c>
      <c r="L205" s="188"/>
      <c r="M205" s="232"/>
      <c r="N205" s="232"/>
      <c r="O205" s="232" t="s">
        <v>769</v>
      </c>
      <c r="P205" s="232"/>
      <c r="Q205" s="207"/>
    </row>
    <row r="206" spans="1:17" s="176" customFormat="1" ht="45" customHeight="1" x14ac:dyDescent="0.2">
      <c r="A206" s="237" t="s">
        <v>3899</v>
      </c>
      <c r="B206" s="227" t="s">
        <v>3571</v>
      </c>
      <c r="C206" s="227" t="s">
        <v>3572</v>
      </c>
      <c r="D206" s="187">
        <v>473.58</v>
      </c>
      <c r="E206" s="187" t="s">
        <v>3531</v>
      </c>
      <c r="F206" s="228">
        <v>41739</v>
      </c>
      <c r="G206" s="233" t="s">
        <v>3573</v>
      </c>
      <c r="H206" s="210">
        <v>7109</v>
      </c>
      <c r="I206" s="232" t="s">
        <v>769</v>
      </c>
      <c r="J206" s="189"/>
      <c r="K206" s="232" t="s">
        <v>769</v>
      </c>
      <c r="L206" s="189"/>
      <c r="M206" s="232" t="s">
        <v>769</v>
      </c>
      <c r="N206" s="232"/>
      <c r="O206" s="232"/>
      <c r="P206" s="232"/>
      <c r="Q206" s="207"/>
    </row>
    <row r="207" spans="1:17" s="176" customFormat="1" ht="45" customHeight="1" x14ac:dyDescent="0.2">
      <c r="A207" s="237" t="s">
        <v>3900</v>
      </c>
      <c r="B207" s="227" t="s">
        <v>3259</v>
      </c>
      <c r="C207" s="227" t="s">
        <v>3441</v>
      </c>
      <c r="D207" s="187">
        <v>104.94</v>
      </c>
      <c r="E207" s="187" t="s">
        <v>3531</v>
      </c>
      <c r="F207" s="228">
        <v>41733</v>
      </c>
      <c r="G207" s="233" t="s">
        <v>3574</v>
      </c>
      <c r="H207" s="210">
        <v>7106</v>
      </c>
      <c r="I207" s="231" t="s">
        <v>769</v>
      </c>
      <c r="J207" s="188"/>
      <c r="K207" s="231" t="s">
        <v>769</v>
      </c>
      <c r="L207" s="188"/>
      <c r="M207" s="232" t="s">
        <v>769</v>
      </c>
      <c r="N207" s="232"/>
      <c r="O207" s="232"/>
      <c r="P207" s="232"/>
      <c r="Q207" s="207"/>
    </row>
    <row r="208" spans="1:17" s="176" customFormat="1" ht="53.25" customHeight="1" x14ac:dyDescent="0.2">
      <c r="A208" s="237" t="s">
        <v>3901</v>
      </c>
      <c r="B208" s="227" t="s">
        <v>3255</v>
      </c>
      <c r="C208" s="227" t="s">
        <v>3441</v>
      </c>
      <c r="D208" s="187">
        <v>169.5</v>
      </c>
      <c r="E208" s="187" t="s">
        <v>3531</v>
      </c>
      <c r="F208" s="228">
        <v>41733</v>
      </c>
      <c r="G208" s="233" t="s">
        <v>3574</v>
      </c>
      <c r="H208" s="210">
        <v>7107</v>
      </c>
      <c r="I208" s="231" t="s">
        <v>769</v>
      </c>
      <c r="J208" s="188"/>
      <c r="K208" s="231" t="s">
        <v>769</v>
      </c>
      <c r="L208" s="188"/>
      <c r="M208" s="232" t="s">
        <v>769</v>
      </c>
      <c r="N208" s="232"/>
      <c r="O208" s="232"/>
      <c r="P208" s="232"/>
      <c r="Q208" s="207"/>
    </row>
    <row r="209" spans="1:17" s="176" customFormat="1" ht="45" customHeight="1" x14ac:dyDescent="0.2">
      <c r="A209" s="237" t="s">
        <v>3902</v>
      </c>
      <c r="B209" s="227" t="s">
        <v>3543</v>
      </c>
      <c r="C209" s="227" t="s">
        <v>3575</v>
      </c>
      <c r="D209" s="187">
        <v>1500</v>
      </c>
      <c r="E209" s="187" t="s">
        <v>3551</v>
      </c>
      <c r="F209" s="228">
        <v>41765</v>
      </c>
      <c r="G209" s="233" t="s">
        <v>3576</v>
      </c>
      <c r="H209" s="210">
        <v>7115</v>
      </c>
      <c r="I209" s="231" t="s">
        <v>769</v>
      </c>
      <c r="J209" s="188"/>
      <c r="K209" s="231" t="s">
        <v>769</v>
      </c>
      <c r="L209" s="188"/>
      <c r="M209" s="232" t="s">
        <v>769</v>
      </c>
      <c r="N209" s="232"/>
      <c r="O209" s="232"/>
      <c r="P209" s="232"/>
      <c r="Q209" s="207"/>
    </row>
    <row r="210" spans="1:17" s="176" customFormat="1" ht="45" customHeight="1" x14ac:dyDescent="0.2">
      <c r="A210" s="237" t="s">
        <v>3903</v>
      </c>
      <c r="B210" s="227" t="s">
        <v>3486</v>
      </c>
      <c r="C210" s="227" t="s">
        <v>3575</v>
      </c>
      <c r="D210" s="187">
        <f>37.71+547.09</f>
        <v>584.80000000000007</v>
      </c>
      <c r="E210" s="187" t="s">
        <v>3531</v>
      </c>
      <c r="F210" s="228">
        <v>41758</v>
      </c>
      <c r="G210" s="233" t="s">
        <v>3577</v>
      </c>
      <c r="H210" s="210" t="s">
        <v>3578</v>
      </c>
      <c r="I210" s="231" t="s">
        <v>769</v>
      </c>
      <c r="J210" s="188"/>
      <c r="K210" s="231" t="s">
        <v>769</v>
      </c>
      <c r="L210" s="188"/>
      <c r="M210" s="232"/>
      <c r="N210" s="232"/>
      <c r="O210" s="232" t="s">
        <v>769</v>
      </c>
      <c r="P210" s="232"/>
      <c r="Q210" s="207"/>
    </row>
    <row r="211" spans="1:17" s="176" customFormat="1" ht="45" customHeight="1" x14ac:dyDescent="0.2">
      <c r="A211" s="237" t="s">
        <v>3904</v>
      </c>
      <c r="B211" s="227" t="s">
        <v>3386</v>
      </c>
      <c r="C211" s="227" t="s">
        <v>3579</v>
      </c>
      <c r="D211" s="187">
        <v>82.8</v>
      </c>
      <c r="E211" s="187" t="s">
        <v>3531</v>
      </c>
      <c r="F211" s="228">
        <v>41751</v>
      </c>
      <c r="G211" s="233" t="s">
        <v>3580</v>
      </c>
      <c r="H211" s="210">
        <v>7110</v>
      </c>
      <c r="I211" s="231" t="s">
        <v>769</v>
      </c>
      <c r="J211" s="188"/>
      <c r="K211" s="231" t="s">
        <v>769</v>
      </c>
      <c r="L211" s="188"/>
      <c r="M211" s="232" t="s">
        <v>769</v>
      </c>
      <c r="N211" s="232"/>
      <c r="O211" s="232"/>
      <c r="P211" s="232"/>
      <c r="Q211" s="207"/>
    </row>
    <row r="212" spans="1:17" s="176" customFormat="1" ht="45" customHeight="1" x14ac:dyDescent="0.2">
      <c r="A212" s="237" t="s">
        <v>3905</v>
      </c>
      <c r="B212" s="227" t="s">
        <v>3448</v>
      </c>
      <c r="C212" s="227" t="s">
        <v>3444</v>
      </c>
      <c r="D212" s="187">
        <v>1139</v>
      </c>
      <c r="E212" s="187" t="s">
        <v>3531</v>
      </c>
      <c r="F212" s="228">
        <v>41753</v>
      </c>
      <c r="G212" s="233" t="s">
        <v>3581</v>
      </c>
      <c r="H212" s="210">
        <v>7112</v>
      </c>
      <c r="I212" s="231" t="s">
        <v>769</v>
      </c>
      <c r="J212" s="188"/>
      <c r="K212" s="231" t="s">
        <v>769</v>
      </c>
      <c r="L212" s="188"/>
      <c r="M212" s="232"/>
      <c r="N212" s="232"/>
      <c r="O212" s="232" t="s">
        <v>769</v>
      </c>
      <c r="P212" s="232"/>
      <c r="Q212" s="207"/>
    </row>
    <row r="213" spans="1:17" s="176" customFormat="1" ht="35.1" customHeight="1" x14ac:dyDescent="0.2">
      <c r="A213" s="237" t="s">
        <v>3906</v>
      </c>
      <c r="B213" s="227" t="s">
        <v>3259</v>
      </c>
      <c r="C213" s="227" t="s">
        <v>3441</v>
      </c>
      <c r="D213" s="187">
        <v>69.959999999999994</v>
      </c>
      <c r="E213" s="187" t="s">
        <v>3531</v>
      </c>
      <c r="F213" s="228">
        <v>41753</v>
      </c>
      <c r="G213" s="233" t="s">
        <v>3582</v>
      </c>
      <c r="H213" s="210">
        <v>7111</v>
      </c>
      <c r="I213" s="231" t="s">
        <v>769</v>
      </c>
      <c r="J213" s="188"/>
      <c r="K213" s="231" t="s">
        <v>769</v>
      </c>
      <c r="L213" s="188"/>
      <c r="M213" s="232" t="s">
        <v>769</v>
      </c>
      <c r="N213" s="232"/>
      <c r="O213" s="232"/>
      <c r="P213" s="232"/>
      <c r="Q213" s="207"/>
    </row>
    <row r="214" spans="1:17" s="176" customFormat="1" ht="35.1" customHeight="1" x14ac:dyDescent="0.2">
      <c r="A214" s="237" t="s">
        <v>3907</v>
      </c>
      <c r="B214" s="227" t="s">
        <v>9</v>
      </c>
      <c r="C214" s="227" t="s">
        <v>3583</v>
      </c>
      <c r="D214" s="187">
        <v>1044.1199999999999</v>
      </c>
      <c r="E214" s="187" t="s">
        <v>3551</v>
      </c>
      <c r="F214" s="228">
        <v>41765</v>
      </c>
      <c r="G214" s="233" t="s">
        <v>3584</v>
      </c>
      <c r="H214" s="210">
        <v>7116</v>
      </c>
      <c r="I214" s="231" t="s">
        <v>769</v>
      </c>
      <c r="J214" s="188"/>
      <c r="K214" s="231" t="s">
        <v>769</v>
      </c>
      <c r="L214" s="188"/>
      <c r="M214" s="232" t="s">
        <v>769</v>
      </c>
      <c r="N214" s="232"/>
      <c r="O214" s="232"/>
      <c r="P214" s="232"/>
      <c r="Q214" s="207"/>
    </row>
    <row r="215" spans="1:17" s="176" customFormat="1" ht="63" customHeight="1" x14ac:dyDescent="0.2">
      <c r="A215" s="237" t="s">
        <v>3908</v>
      </c>
      <c r="B215" s="227" t="s">
        <v>19</v>
      </c>
      <c r="C215" s="227" t="s">
        <v>3585</v>
      </c>
      <c r="D215" s="187">
        <v>800</v>
      </c>
      <c r="E215" s="187" t="s">
        <v>3551</v>
      </c>
      <c r="F215" s="228">
        <v>41766</v>
      </c>
      <c r="G215" s="233" t="s">
        <v>3586</v>
      </c>
      <c r="H215" s="210">
        <v>7119</v>
      </c>
      <c r="I215" s="231" t="s">
        <v>769</v>
      </c>
      <c r="J215" s="188"/>
      <c r="K215" s="231" t="s">
        <v>769</v>
      </c>
      <c r="L215" s="188"/>
      <c r="M215" s="232"/>
      <c r="N215" s="232"/>
      <c r="O215" s="232" t="s">
        <v>769</v>
      </c>
      <c r="P215" s="232"/>
      <c r="Q215" s="207"/>
    </row>
    <row r="216" spans="1:17" s="176" customFormat="1" ht="51.75" customHeight="1" x14ac:dyDescent="0.2">
      <c r="A216" s="237" t="s">
        <v>3909</v>
      </c>
      <c r="B216" s="227" t="s">
        <v>19</v>
      </c>
      <c r="C216" s="227" t="s">
        <v>3585</v>
      </c>
      <c r="D216" s="187">
        <v>400</v>
      </c>
      <c r="E216" s="187" t="s">
        <v>3551</v>
      </c>
      <c r="F216" s="228">
        <v>41765</v>
      </c>
      <c r="G216" s="233" t="s">
        <v>3587</v>
      </c>
      <c r="H216" s="210">
        <v>7117</v>
      </c>
      <c r="I216" s="231" t="s">
        <v>769</v>
      </c>
      <c r="J216" s="188"/>
      <c r="K216" s="231" t="s">
        <v>769</v>
      </c>
      <c r="L216" s="188"/>
      <c r="M216" s="232"/>
      <c r="N216" s="232"/>
      <c r="O216" s="232" t="s">
        <v>769</v>
      </c>
      <c r="P216" s="232"/>
      <c r="Q216" s="207"/>
    </row>
    <row r="217" spans="1:17" s="176" customFormat="1" ht="47.25" customHeight="1" x14ac:dyDescent="0.2">
      <c r="A217" s="237" t="s">
        <v>3910</v>
      </c>
      <c r="B217" s="227" t="s">
        <v>3363</v>
      </c>
      <c r="C217" s="227" t="s">
        <v>3585</v>
      </c>
      <c r="D217" s="187">
        <v>895</v>
      </c>
      <c r="E217" s="187" t="s">
        <v>3551</v>
      </c>
      <c r="F217" s="228">
        <v>41766</v>
      </c>
      <c r="G217" s="233" t="s">
        <v>3588</v>
      </c>
      <c r="H217" s="210">
        <v>7118</v>
      </c>
      <c r="I217" s="231" t="s">
        <v>769</v>
      </c>
      <c r="J217" s="188"/>
      <c r="K217" s="231" t="s">
        <v>769</v>
      </c>
      <c r="L217" s="188"/>
      <c r="M217" s="232" t="s">
        <v>769</v>
      </c>
      <c r="N217" s="232"/>
      <c r="O217" s="232"/>
      <c r="P217" s="232"/>
      <c r="Q217" s="207"/>
    </row>
    <row r="218" spans="1:17" s="176" customFormat="1" ht="48" customHeight="1" x14ac:dyDescent="0.2">
      <c r="A218" s="237" t="s">
        <v>3911</v>
      </c>
      <c r="B218" s="227" t="s">
        <v>3589</v>
      </c>
      <c r="C218" s="227" t="s">
        <v>3590</v>
      </c>
      <c r="D218" s="187">
        <v>11505</v>
      </c>
      <c r="E218" s="187" t="s">
        <v>3316</v>
      </c>
      <c r="F218" s="228">
        <v>41827</v>
      </c>
      <c r="G218" s="233" t="s">
        <v>3591</v>
      </c>
      <c r="H218" s="210" t="s">
        <v>3592</v>
      </c>
      <c r="I218" s="231" t="s">
        <v>769</v>
      </c>
      <c r="J218" s="188"/>
      <c r="K218" s="231" t="s">
        <v>769</v>
      </c>
      <c r="L218" s="188"/>
      <c r="M218" s="232" t="s">
        <v>769</v>
      </c>
      <c r="N218" s="232"/>
      <c r="O218" s="232"/>
      <c r="P218" s="232"/>
      <c r="Q218" s="207"/>
    </row>
    <row r="219" spans="1:17" s="176" customFormat="1" ht="54" customHeight="1" x14ac:dyDescent="0.2">
      <c r="A219" s="237" t="s">
        <v>3912</v>
      </c>
      <c r="B219" s="227" t="s">
        <v>3593</v>
      </c>
      <c r="C219" s="227" t="s">
        <v>3594</v>
      </c>
      <c r="D219" s="187">
        <v>893.25</v>
      </c>
      <c r="E219" s="187" t="s">
        <v>3551</v>
      </c>
      <c r="F219" s="228">
        <v>41775</v>
      </c>
      <c r="G219" s="233" t="s">
        <v>3595</v>
      </c>
      <c r="H219" s="210">
        <v>7121</v>
      </c>
      <c r="I219" s="231" t="s">
        <v>769</v>
      </c>
      <c r="J219" s="188"/>
      <c r="K219" s="231" t="s">
        <v>769</v>
      </c>
      <c r="L219" s="188"/>
      <c r="M219" s="232" t="s">
        <v>769</v>
      </c>
      <c r="N219" s="232"/>
      <c r="O219" s="232"/>
      <c r="P219" s="232"/>
      <c r="Q219" s="207"/>
    </row>
    <row r="220" spans="1:17" s="176" customFormat="1" ht="35.1" customHeight="1" x14ac:dyDescent="0.2">
      <c r="A220" s="237" t="s">
        <v>3913</v>
      </c>
      <c r="B220" s="227" t="s">
        <v>3596</v>
      </c>
      <c r="C220" s="227" t="s">
        <v>3597</v>
      </c>
      <c r="D220" s="187">
        <v>2493.75</v>
      </c>
      <c r="E220" s="187" t="s">
        <v>3551</v>
      </c>
      <c r="F220" s="228">
        <v>41779</v>
      </c>
      <c r="G220" s="233" t="s">
        <v>3598</v>
      </c>
      <c r="H220" s="210">
        <v>7123</v>
      </c>
      <c r="I220" s="231" t="s">
        <v>769</v>
      </c>
      <c r="J220" s="188"/>
      <c r="K220" s="231" t="s">
        <v>769</v>
      </c>
      <c r="L220" s="188"/>
      <c r="M220" s="232" t="s">
        <v>769</v>
      </c>
      <c r="N220" s="232"/>
      <c r="O220" s="232"/>
      <c r="P220" s="232"/>
      <c r="Q220" s="207"/>
    </row>
    <row r="221" spans="1:17" s="176" customFormat="1" ht="35.1" customHeight="1" x14ac:dyDescent="0.2">
      <c r="A221" s="849" t="s">
        <v>3914</v>
      </c>
      <c r="B221" s="227" t="s">
        <v>3599</v>
      </c>
      <c r="C221" s="850" t="s">
        <v>3600</v>
      </c>
      <c r="D221" s="187">
        <v>2280</v>
      </c>
      <c r="E221" s="187" t="s">
        <v>3361</v>
      </c>
      <c r="F221" s="228">
        <v>41793</v>
      </c>
      <c r="G221" s="233" t="s">
        <v>3601</v>
      </c>
      <c r="H221" s="210" t="s">
        <v>3602</v>
      </c>
      <c r="I221" s="853" t="s">
        <v>769</v>
      </c>
      <c r="J221" s="853"/>
      <c r="K221" s="853" t="s">
        <v>769</v>
      </c>
      <c r="L221" s="853"/>
      <c r="M221" s="858" t="s">
        <v>769</v>
      </c>
      <c r="N221" s="858"/>
      <c r="O221" s="858"/>
      <c r="P221" s="858"/>
      <c r="Q221" s="207"/>
    </row>
    <row r="222" spans="1:17" s="176" customFormat="1" ht="35.1" customHeight="1" x14ac:dyDescent="0.2">
      <c r="A222" s="849"/>
      <c r="B222" s="227" t="s">
        <v>3603</v>
      </c>
      <c r="C222" s="850"/>
      <c r="D222" s="187">
        <v>745.8</v>
      </c>
      <c r="E222" s="187" t="s">
        <v>3361</v>
      </c>
      <c r="F222" s="228">
        <v>41793</v>
      </c>
      <c r="G222" s="233" t="s">
        <v>3601</v>
      </c>
      <c r="H222" s="210">
        <v>7134</v>
      </c>
      <c r="I222" s="853"/>
      <c r="J222" s="853"/>
      <c r="K222" s="853"/>
      <c r="L222" s="853"/>
      <c r="M222" s="858"/>
      <c r="N222" s="858"/>
      <c r="O222" s="858"/>
      <c r="P222" s="858"/>
      <c r="Q222" s="207"/>
    </row>
    <row r="223" spans="1:17" s="176" customFormat="1" ht="57.75" customHeight="1" x14ac:dyDescent="0.2">
      <c r="A223" s="237" t="s">
        <v>3915</v>
      </c>
      <c r="B223" s="227" t="s">
        <v>3604</v>
      </c>
      <c r="C223" s="227" t="s">
        <v>3605</v>
      </c>
      <c r="D223" s="187">
        <v>13645</v>
      </c>
      <c r="E223" s="187" t="s">
        <v>3361</v>
      </c>
      <c r="F223" s="228">
        <v>41815</v>
      </c>
      <c r="G223" s="233" t="s">
        <v>3606</v>
      </c>
      <c r="H223" s="210" t="s">
        <v>3607</v>
      </c>
      <c r="I223" s="276" t="s">
        <v>769</v>
      </c>
      <c r="J223" s="276"/>
      <c r="K223" s="276" t="s">
        <v>769</v>
      </c>
      <c r="L223" s="276"/>
      <c r="M223" s="277"/>
      <c r="N223" s="277"/>
      <c r="O223" s="277" t="s">
        <v>769</v>
      </c>
      <c r="P223" s="295"/>
      <c r="Q223" s="279"/>
    </row>
    <row r="224" spans="1:17" s="176" customFormat="1" ht="38.25" customHeight="1" x14ac:dyDescent="0.2">
      <c r="A224" s="849" t="s">
        <v>3916</v>
      </c>
      <c r="B224" s="227" t="s">
        <v>3608</v>
      </c>
      <c r="C224" s="850" t="s">
        <v>3479</v>
      </c>
      <c r="D224" s="187">
        <v>4200</v>
      </c>
      <c r="E224" s="187" t="s">
        <v>3361</v>
      </c>
      <c r="F224" s="855">
        <v>41802</v>
      </c>
      <c r="G224" s="233" t="s">
        <v>3609</v>
      </c>
      <c r="H224" s="210">
        <v>7138</v>
      </c>
      <c r="I224" s="231" t="s">
        <v>769</v>
      </c>
      <c r="J224" s="188"/>
      <c r="K224" s="231" t="s">
        <v>769</v>
      </c>
      <c r="L224" s="188"/>
      <c r="M224" s="232" t="s">
        <v>769</v>
      </c>
      <c r="N224" s="232"/>
      <c r="O224" s="232"/>
      <c r="P224" s="232"/>
      <c r="Q224" s="207"/>
    </row>
    <row r="225" spans="1:17" s="176" customFormat="1" ht="38.25" customHeight="1" x14ac:dyDescent="0.2">
      <c r="A225" s="849"/>
      <c r="B225" s="227" t="s">
        <v>3481</v>
      </c>
      <c r="C225" s="850"/>
      <c r="D225" s="187">
        <v>3708</v>
      </c>
      <c r="E225" s="187" t="s">
        <v>3361</v>
      </c>
      <c r="F225" s="855"/>
      <c r="G225" s="233" t="s">
        <v>3610</v>
      </c>
      <c r="H225" s="210">
        <v>7137</v>
      </c>
      <c r="I225" s="231" t="s">
        <v>769</v>
      </c>
      <c r="J225" s="188"/>
      <c r="K225" s="231" t="s">
        <v>769</v>
      </c>
      <c r="L225" s="188"/>
      <c r="M225" s="232" t="s">
        <v>769</v>
      </c>
      <c r="N225" s="232"/>
      <c r="O225" s="232"/>
      <c r="P225" s="232"/>
      <c r="Q225" s="207"/>
    </row>
    <row r="226" spans="1:17" s="176" customFormat="1" ht="43.5" customHeight="1" x14ac:dyDescent="0.2">
      <c r="A226" s="237" t="s">
        <v>3917</v>
      </c>
      <c r="B226" s="227" t="s">
        <v>3478</v>
      </c>
      <c r="C226" s="227" t="s">
        <v>3611</v>
      </c>
      <c r="D226" s="187">
        <v>475</v>
      </c>
      <c r="E226" s="187" t="s">
        <v>3361</v>
      </c>
      <c r="F226" s="228">
        <v>41801</v>
      </c>
      <c r="G226" s="233" t="s">
        <v>3612</v>
      </c>
      <c r="H226" s="210">
        <v>7136</v>
      </c>
      <c r="I226" s="231" t="s">
        <v>769</v>
      </c>
      <c r="J226" s="188"/>
      <c r="K226" s="231" t="s">
        <v>769</v>
      </c>
      <c r="L226" s="188"/>
      <c r="M226" s="232" t="s">
        <v>769</v>
      </c>
      <c r="N226" s="232"/>
      <c r="O226" s="232"/>
      <c r="P226" s="232"/>
      <c r="Q226" s="207"/>
    </row>
    <row r="227" spans="1:17" s="176" customFormat="1" ht="43.5" customHeight="1" x14ac:dyDescent="0.2">
      <c r="A227" s="237" t="s">
        <v>3918</v>
      </c>
      <c r="B227" s="227" t="s">
        <v>3613</v>
      </c>
      <c r="C227" s="227" t="s">
        <v>3444</v>
      </c>
      <c r="D227" s="187">
        <v>1500</v>
      </c>
      <c r="E227" s="187" t="s">
        <v>3361</v>
      </c>
      <c r="F227" s="228">
        <v>41809</v>
      </c>
      <c r="G227" s="233" t="s">
        <v>3614</v>
      </c>
      <c r="H227" s="210">
        <v>7140</v>
      </c>
      <c r="I227" s="231" t="s">
        <v>769</v>
      </c>
      <c r="J227" s="188"/>
      <c r="K227" s="231" t="s">
        <v>769</v>
      </c>
      <c r="L227" s="188"/>
      <c r="M227" s="232"/>
      <c r="N227" s="232"/>
      <c r="O227" s="232" t="s">
        <v>769</v>
      </c>
      <c r="P227" s="232"/>
      <c r="Q227" s="207"/>
    </row>
    <row r="228" spans="1:17" s="176" customFormat="1" ht="57.75" customHeight="1" x14ac:dyDescent="0.2">
      <c r="A228" s="237" t="s">
        <v>3919</v>
      </c>
      <c r="B228" s="227" t="s">
        <v>3255</v>
      </c>
      <c r="C228" s="227" t="s">
        <v>3368</v>
      </c>
      <c r="D228" s="187">
        <v>122.04</v>
      </c>
      <c r="E228" s="187" t="s">
        <v>3361</v>
      </c>
      <c r="F228" s="228">
        <v>41803</v>
      </c>
      <c r="G228" s="233" t="s">
        <v>3615</v>
      </c>
      <c r="H228" s="210">
        <v>7139</v>
      </c>
      <c r="I228" s="231" t="s">
        <v>769</v>
      </c>
      <c r="J228" s="188"/>
      <c r="K228" s="231" t="s">
        <v>769</v>
      </c>
      <c r="L228" s="188"/>
      <c r="M228" s="232" t="s">
        <v>769</v>
      </c>
      <c r="N228" s="232"/>
      <c r="O228" s="232"/>
      <c r="P228" s="232"/>
      <c r="Q228" s="207"/>
    </row>
    <row r="229" spans="1:17" s="176" customFormat="1" ht="27" customHeight="1" x14ac:dyDescent="0.2">
      <c r="A229" s="849" t="s">
        <v>3920</v>
      </c>
      <c r="B229" s="227" t="s">
        <v>3616</v>
      </c>
      <c r="C229" s="850" t="s">
        <v>3358</v>
      </c>
      <c r="D229" s="187">
        <v>270</v>
      </c>
      <c r="E229" s="187" t="s">
        <v>3361</v>
      </c>
      <c r="F229" s="855">
        <v>41815</v>
      </c>
      <c r="G229" s="233" t="s">
        <v>3617</v>
      </c>
      <c r="H229" s="210">
        <v>7144</v>
      </c>
      <c r="I229" s="231" t="s">
        <v>769</v>
      </c>
      <c r="J229" s="188"/>
      <c r="K229" s="231" t="s">
        <v>769</v>
      </c>
      <c r="L229" s="188"/>
      <c r="M229" s="232" t="s">
        <v>769</v>
      </c>
      <c r="N229" s="232"/>
      <c r="O229" s="232"/>
      <c r="P229" s="232"/>
      <c r="Q229" s="207"/>
    </row>
    <row r="230" spans="1:17" s="176" customFormat="1" ht="27" customHeight="1" x14ac:dyDescent="0.2">
      <c r="A230" s="849"/>
      <c r="B230" s="234" t="s">
        <v>3357</v>
      </c>
      <c r="C230" s="850"/>
      <c r="D230" s="187">
        <v>338.75</v>
      </c>
      <c r="E230" s="187" t="s">
        <v>3361</v>
      </c>
      <c r="F230" s="855"/>
      <c r="G230" s="233" t="s">
        <v>3618</v>
      </c>
      <c r="H230" s="210">
        <v>7145</v>
      </c>
      <c r="I230" s="231" t="s">
        <v>769</v>
      </c>
      <c r="J230" s="188"/>
      <c r="K230" s="231" t="s">
        <v>769</v>
      </c>
      <c r="L230" s="188"/>
      <c r="M230" s="232" t="s">
        <v>769</v>
      </c>
      <c r="N230" s="232"/>
      <c r="O230" s="232"/>
      <c r="P230" s="232"/>
      <c r="Q230" s="207"/>
    </row>
    <row r="231" spans="1:17" s="176" customFormat="1" ht="27" customHeight="1" x14ac:dyDescent="0.2">
      <c r="A231" s="849"/>
      <c r="B231" s="227" t="s">
        <v>3500</v>
      </c>
      <c r="C231" s="850"/>
      <c r="D231" s="187">
        <v>223.6</v>
      </c>
      <c r="E231" s="187" t="s">
        <v>3361</v>
      </c>
      <c r="F231" s="855"/>
      <c r="G231" s="233" t="s">
        <v>3619</v>
      </c>
      <c r="H231" s="210">
        <v>7143</v>
      </c>
      <c r="I231" s="231" t="s">
        <v>769</v>
      </c>
      <c r="J231" s="188"/>
      <c r="K231" s="231" t="s">
        <v>769</v>
      </c>
      <c r="L231" s="188"/>
      <c r="M231" s="232" t="s">
        <v>769</v>
      </c>
      <c r="N231" s="232"/>
      <c r="O231" s="232"/>
      <c r="P231" s="232"/>
      <c r="Q231" s="207"/>
    </row>
    <row r="232" spans="1:17" s="176" customFormat="1" ht="43.5" customHeight="1" x14ac:dyDescent="0.2">
      <c r="A232" s="237" t="s">
        <v>3921</v>
      </c>
      <c r="B232" s="234" t="s">
        <v>3357</v>
      </c>
      <c r="C232" s="227" t="s">
        <v>3498</v>
      </c>
      <c r="D232" s="187">
        <v>1081</v>
      </c>
      <c r="E232" s="187" t="s">
        <v>3361</v>
      </c>
      <c r="F232" s="228">
        <v>41813</v>
      </c>
      <c r="G232" s="233" t="s">
        <v>3620</v>
      </c>
      <c r="H232" s="210">
        <v>7142</v>
      </c>
      <c r="I232" s="231" t="s">
        <v>769</v>
      </c>
      <c r="J232" s="188"/>
      <c r="K232" s="231" t="s">
        <v>769</v>
      </c>
      <c r="L232" s="188"/>
      <c r="M232" s="232" t="s">
        <v>769</v>
      </c>
      <c r="N232" s="232"/>
      <c r="O232" s="232"/>
      <c r="P232" s="232"/>
      <c r="Q232" s="207"/>
    </row>
    <row r="233" spans="1:17" s="176" customFormat="1" ht="43.5" customHeight="1" x14ac:dyDescent="0.2">
      <c r="A233" s="237" t="s">
        <v>3922</v>
      </c>
      <c r="B233" s="227" t="s">
        <v>3621</v>
      </c>
      <c r="C233" s="227" t="s">
        <v>3575</v>
      </c>
      <c r="D233" s="187">
        <v>415</v>
      </c>
      <c r="E233" s="187" t="s">
        <v>3361</v>
      </c>
      <c r="F233" s="228">
        <v>41817</v>
      </c>
      <c r="G233" s="233" t="s">
        <v>3622</v>
      </c>
      <c r="H233" s="210">
        <v>7146</v>
      </c>
      <c r="I233" s="231" t="s">
        <v>769</v>
      </c>
      <c r="J233" s="188"/>
      <c r="K233" s="231" t="s">
        <v>769</v>
      </c>
      <c r="L233" s="188"/>
      <c r="M233" s="232"/>
      <c r="N233" s="232"/>
      <c r="O233" s="232" t="s">
        <v>769</v>
      </c>
      <c r="P233" s="232"/>
      <c r="Q233" s="207"/>
    </row>
    <row r="234" spans="1:17" s="176" customFormat="1" ht="72.75" customHeight="1" x14ac:dyDescent="0.2">
      <c r="A234" s="237" t="s">
        <v>3923</v>
      </c>
      <c r="B234" s="227" t="s">
        <v>3255</v>
      </c>
      <c r="C234" s="227" t="s">
        <v>3368</v>
      </c>
      <c r="D234" s="187">
        <v>101.7</v>
      </c>
      <c r="E234" s="187" t="s">
        <v>3361</v>
      </c>
      <c r="F234" s="228">
        <v>41810</v>
      </c>
      <c r="G234" s="233" t="s">
        <v>3623</v>
      </c>
      <c r="H234" s="210">
        <v>7141</v>
      </c>
      <c r="I234" s="231" t="s">
        <v>769</v>
      </c>
      <c r="J234" s="188"/>
      <c r="K234" s="231" t="s">
        <v>769</v>
      </c>
      <c r="L234" s="188"/>
      <c r="M234" s="232" t="s">
        <v>769</v>
      </c>
      <c r="N234" s="232"/>
      <c r="O234" s="232"/>
      <c r="P234" s="232"/>
      <c r="Q234" s="207"/>
    </row>
    <row r="235" spans="1:17" s="176" customFormat="1" ht="41.25" customHeight="1" x14ac:dyDescent="0.2">
      <c r="A235" s="237" t="s">
        <v>3924</v>
      </c>
      <c r="B235" s="227" t="s">
        <v>3624</v>
      </c>
      <c r="C235" s="227" t="s">
        <v>3575</v>
      </c>
      <c r="D235" s="187">
        <v>1470</v>
      </c>
      <c r="E235" s="187" t="s">
        <v>3316</v>
      </c>
      <c r="F235" s="228">
        <v>41827</v>
      </c>
      <c r="G235" s="233" t="s">
        <v>3625</v>
      </c>
      <c r="H235" s="210">
        <v>7147</v>
      </c>
      <c r="I235" s="231" t="s">
        <v>769</v>
      </c>
      <c r="J235" s="188"/>
      <c r="K235" s="231" t="s">
        <v>769</v>
      </c>
      <c r="L235" s="188"/>
      <c r="M235" s="232" t="s">
        <v>769</v>
      </c>
      <c r="N235" s="232"/>
      <c r="O235" s="232"/>
      <c r="P235" s="232"/>
      <c r="Q235" s="207"/>
    </row>
    <row r="236" spans="1:17" s="176" customFormat="1" ht="60.75" customHeight="1" x14ac:dyDescent="0.2">
      <c r="A236" s="237" t="s">
        <v>3925</v>
      </c>
      <c r="B236" s="227" t="s">
        <v>3626</v>
      </c>
      <c r="C236" s="227" t="s">
        <v>3627</v>
      </c>
      <c r="D236" s="187">
        <v>1560.26</v>
      </c>
      <c r="E236" s="187" t="s">
        <v>3316</v>
      </c>
      <c r="F236" s="228">
        <v>41829</v>
      </c>
      <c r="G236" s="233" t="s">
        <v>3628</v>
      </c>
      <c r="H236" s="210">
        <v>7148</v>
      </c>
      <c r="I236" s="231" t="s">
        <v>769</v>
      </c>
      <c r="J236" s="188"/>
      <c r="K236" s="231" t="s">
        <v>769</v>
      </c>
      <c r="L236" s="188"/>
      <c r="M236" s="232" t="s">
        <v>769</v>
      </c>
      <c r="N236" s="232"/>
      <c r="O236" s="232"/>
      <c r="P236" s="232"/>
      <c r="Q236" s="207"/>
    </row>
    <row r="237" spans="1:17" s="176" customFormat="1" ht="49.5" customHeight="1" x14ac:dyDescent="0.2">
      <c r="A237" s="237" t="s">
        <v>3926</v>
      </c>
      <c r="B237" s="227" t="s">
        <v>3629</v>
      </c>
      <c r="C237" s="227" t="s">
        <v>3575</v>
      </c>
      <c r="D237" s="187">
        <v>1866.81</v>
      </c>
      <c r="E237" s="187" t="s">
        <v>3316</v>
      </c>
      <c r="F237" s="228">
        <v>41842</v>
      </c>
      <c r="G237" s="233" t="s">
        <v>3630</v>
      </c>
      <c r="H237" s="210" t="s">
        <v>3631</v>
      </c>
      <c r="I237" s="231" t="s">
        <v>769</v>
      </c>
      <c r="J237" s="188"/>
      <c r="K237" s="231" t="s">
        <v>769</v>
      </c>
      <c r="L237" s="188"/>
      <c r="M237" s="232"/>
      <c r="N237" s="232"/>
      <c r="O237" s="232" t="s">
        <v>769</v>
      </c>
      <c r="P237" s="232"/>
      <c r="Q237" s="207"/>
    </row>
    <row r="238" spans="1:17" s="176" customFormat="1" ht="37.5" customHeight="1" x14ac:dyDescent="0.2">
      <c r="A238" s="849" t="s">
        <v>3927</v>
      </c>
      <c r="B238" s="227" t="s">
        <v>3624</v>
      </c>
      <c r="C238" s="850" t="s">
        <v>3575</v>
      </c>
      <c r="D238" s="187">
        <v>3175</v>
      </c>
      <c r="E238" s="187" t="s">
        <v>3316</v>
      </c>
      <c r="F238" s="855">
        <v>41836</v>
      </c>
      <c r="G238" s="233" t="s">
        <v>3632</v>
      </c>
      <c r="H238" s="210" t="s">
        <v>3633</v>
      </c>
      <c r="I238" s="231" t="s">
        <v>769</v>
      </c>
      <c r="J238" s="188"/>
      <c r="K238" s="231" t="s">
        <v>769</v>
      </c>
      <c r="L238" s="188"/>
      <c r="M238" s="232"/>
      <c r="N238" s="232"/>
      <c r="O238" s="232" t="s">
        <v>769</v>
      </c>
      <c r="P238" s="232"/>
      <c r="Q238" s="207"/>
    </row>
    <row r="239" spans="1:17" s="176" customFormat="1" ht="37.5" customHeight="1" x14ac:dyDescent="0.2">
      <c r="A239" s="849"/>
      <c r="B239" s="227" t="s">
        <v>3621</v>
      </c>
      <c r="C239" s="850"/>
      <c r="D239" s="187">
        <v>1425</v>
      </c>
      <c r="E239" s="187" t="s">
        <v>3316</v>
      </c>
      <c r="F239" s="855"/>
      <c r="G239" s="233" t="s">
        <v>3634</v>
      </c>
      <c r="H239" s="210" t="s">
        <v>3635</v>
      </c>
      <c r="I239" s="231" t="s">
        <v>769</v>
      </c>
      <c r="J239" s="188"/>
      <c r="K239" s="231" t="s">
        <v>769</v>
      </c>
      <c r="L239" s="188"/>
      <c r="M239" s="232"/>
      <c r="N239" s="232"/>
      <c r="O239" s="232" t="s">
        <v>769</v>
      </c>
      <c r="P239" s="232"/>
      <c r="Q239" s="207"/>
    </row>
    <row r="240" spans="1:17" s="176" customFormat="1" ht="39.950000000000003" customHeight="1" x14ac:dyDescent="0.2">
      <c r="A240" s="849" t="s">
        <v>3928</v>
      </c>
      <c r="B240" s="227" t="s">
        <v>3626</v>
      </c>
      <c r="C240" s="850" t="s">
        <v>3636</v>
      </c>
      <c r="D240" s="187">
        <v>2449</v>
      </c>
      <c r="E240" s="187" t="s">
        <v>3316</v>
      </c>
      <c r="F240" s="855">
        <v>41849</v>
      </c>
      <c r="G240" s="233" t="s">
        <v>3637</v>
      </c>
      <c r="H240" s="210" t="s">
        <v>3638</v>
      </c>
      <c r="I240" s="231" t="s">
        <v>769</v>
      </c>
      <c r="J240" s="188"/>
      <c r="K240" s="231" t="s">
        <v>769</v>
      </c>
      <c r="L240" s="188"/>
      <c r="M240" s="232" t="s">
        <v>769</v>
      </c>
      <c r="N240" s="232"/>
      <c r="O240" s="232"/>
      <c r="P240" s="232"/>
      <c r="Q240" s="207"/>
    </row>
    <row r="241" spans="1:17" s="176" customFormat="1" ht="39.950000000000003" customHeight="1" x14ac:dyDescent="0.2">
      <c r="A241" s="849"/>
      <c r="B241" s="227" t="s">
        <v>3357</v>
      </c>
      <c r="C241" s="850"/>
      <c r="D241" s="187">
        <v>3210</v>
      </c>
      <c r="E241" s="187" t="s">
        <v>3316</v>
      </c>
      <c r="F241" s="855"/>
      <c r="G241" s="233" t="s">
        <v>3639</v>
      </c>
      <c r="H241" s="210" t="s">
        <v>3640</v>
      </c>
      <c r="I241" s="231" t="s">
        <v>769</v>
      </c>
      <c r="J241" s="188"/>
      <c r="K241" s="231" t="s">
        <v>769</v>
      </c>
      <c r="L241" s="188"/>
      <c r="M241" s="232" t="s">
        <v>769</v>
      </c>
      <c r="N241" s="232"/>
      <c r="O241" s="232"/>
      <c r="P241" s="232"/>
      <c r="Q241" s="207"/>
    </row>
    <row r="242" spans="1:17" s="176" customFormat="1" ht="39.950000000000003" customHeight="1" x14ac:dyDescent="0.2">
      <c r="A242" s="849"/>
      <c r="B242" s="227" t="s">
        <v>3641</v>
      </c>
      <c r="C242" s="850"/>
      <c r="D242" s="187">
        <v>1852.07</v>
      </c>
      <c r="E242" s="187" t="s">
        <v>3316</v>
      </c>
      <c r="F242" s="855"/>
      <c r="G242" s="233" t="s">
        <v>3642</v>
      </c>
      <c r="H242" s="210" t="s">
        <v>3643</v>
      </c>
      <c r="I242" s="231" t="s">
        <v>769</v>
      </c>
      <c r="J242" s="188"/>
      <c r="K242" s="231" t="s">
        <v>769</v>
      </c>
      <c r="L242" s="188"/>
      <c r="M242" s="232" t="s">
        <v>769</v>
      </c>
      <c r="N242" s="232"/>
      <c r="O242" s="232"/>
      <c r="P242" s="232"/>
      <c r="Q242" s="207"/>
    </row>
    <row r="243" spans="1:17" s="176" customFormat="1" ht="48.75" customHeight="1" x14ac:dyDescent="0.2">
      <c r="A243" s="237" t="s">
        <v>3929</v>
      </c>
      <c r="B243" s="227" t="s">
        <v>3363</v>
      </c>
      <c r="C243" s="227" t="s">
        <v>3627</v>
      </c>
      <c r="D243" s="187">
        <v>1915</v>
      </c>
      <c r="E243" s="187" t="s">
        <v>3316</v>
      </c>
      <c r="F243" s="228">
        <v>41842</v>
      </c>
      <c r="G243" s="233" t="s">
        <v>3644</v>
      </c>
      <c r="H243" s="210" t="s">
        <v>3645</v>
      </c>
      <c r="I243" s="231" t="s">
        <v>769</v>
      </c>
      <c r="J243" s="188"/>
      <c r="K243" s="231" t="s">
        <v>769</v>
      </c>
      <c r="L243" s="188"/>
      <c r="M243" s="232" t="s">
        <v>769</v>
      </c>
      <c r="N243" s="232"/>
      <c r="O243" s="232"/>
      <c r="P243" s="232"/>
      <c r="Q243" s="207"/>
    </row>
    <row r="244" spans="1:17" s="176" customFormat="1" ht="39.950000000000003" customHeight="1" x14ac:dyDescent="0.2">
      <c r="A244" s="849" t="s">
        <v>3930</v>
      </c>
      <c r="B244" s="227" t="s">
        <v>3646</v>
      </c>
      <c r="C244" s="850" t="s">
        <v>3647</v>
      </c>
      <c r="D244" s="187">
        <v>1503</v>
      </c>
      <c r="E244" s="187" t="s">
        <v>3648</v>
      </c>
      <c r="F244" s="228">
        <v>41865</v>
      </c>
      <c r="G244" s="233" t="s">
        <v>3649</v>
      </c>
      <c r="H244" s="210" t="s">
        <v>3650</v>
      </c>
      <c r="I244" s="231" t="s">
        <v>769</v>
      </c>
      <c r="J244" s="188"/>
      <c r="K244" s="231" t="s">
        <v>769</v>
      </c>
      <c r="L244" s="188"/>
      <c r="M244" s="232" t="s">
        <v>769</v>
      </c>
      <c r="N244" s="232"/>
      <c r="O244" s="232"/>
      <c r="P244" s="232"/>
      <c r="Q244" s="207"/>
    </row>
    <row r="245" spans="1:17" s="176" customFormat="1" ht="39.950000000000003" customHeight="1" x14ac:dyDescent="0.2">
      <c r="A245" s="849"/>
      <c r="B245" s="227" t="s">
        <v>3651</v>
      </c>
      <c r="C245" s="850"/>
      <c r="D245" s="187">
        <v>150</v>
      </c>
      <c r="E245" s="187" t="s">
        <v>3648</v>
      </c>
      <c r="F245" s="228">
        <v>41865</v>
      </c>
      <c r="G245" s="233" t="s">
        <v>3652</v>
      </c>
      <c r="H245" s="210" t="s">
        <v>3653</v>
      </c>
      <c r="I245" s="231" t="s">
        <v>769</v>
      </c>
      <c r="J245" s="188"/>
      <c r="K245" s="231" t="s">
        <v>769</v>
      </c>
      <c r="L245" s="188"/>
      <c r="M245" s="232" t="s">
        <v>769</v>
      </c>
      <c r="N245" s="232"/>
      <c r="O245" s="232"/>
      <c r="P245" s="232"/>
      <c r="Q245" s="207"/>
    </row>
    <row r="246" spans="1:17" s="176" customFormat="1" ht="66.75" customHeight="1" x14ac:dyDescent="0.2">
      <c r="A246" s="237" t="s">
        <v>3931</v>
      </c>
      <c r="B246" s="227" t="s">
        <v>3621</v>
      </c>
      <c r="C246" s="227" t="s">
        <v>3575</v>
      </c>
      <c r="D246" s="187">
        <v>1225</v>
      </c>
      <c r="E246" s="187" t="s">
        <v>3316</v>
      </c>
      <c r="F246" s="228">
        <v>41849</v>
      </c>
      <c r="G246" s="233" t="s">
        <v>3654</v>
      </c>
      <c r="H246" s="210" t="s">
        <v>3655</v>
      </c>
      <c r="I246" s="231" t="s">
        <v>769</v>
      </c>
      <c r="J246" s="188"/>
      <c r="K246" s="231" t="s">
        <v>769</v>
      </c>
      <c r="L246" s="188"/>
      <c r="M246" s="232" t="s">
        <v>769</v>
      </c>
      <c r="N246" s="232"/>
      <c r="O246" s="232"/>
      <c r="P246" s="232"/>
      <c r="Q246" s="207"/>
    </row>
    <row r="247" spans="1:17" s="176" customFormat="1" ht="78" customHeight="1" x14ac:dyDescent="0.2">
      <c r="A247" s="237" t="s">
        <v>3932</v>
      </c>
      <c r="B247" s="227" t="s">
        <v>3656</v>
      </c>
      <c r="C247" s="227" t="s">
        <v>3262</v>
      </c>
      <c r="D247" s="187">
        <v>600</v>
      </c>
      <c r="E247" s="187" t="s">
        <v>3648</v>
      </c>
      <c r="F247" s="228">
        <v>41878</v>
      </c>
      <c r="G247" s="233" t="s">
        <v>3657</v>
      </c>
      <c r="H247" s="210" t="s">
        <v>3658</v>
      </c>
      <c r="I247" s="231" t="s">
        <v>769</v>
      </c>
      <c r="J247" s="188"/>
      <c r="K247" s="231" t="s">
        <v>769</v>
      </c>
      <c r="L247" s="188"/>
      <c r="M247" s="232" t="s">
        <v>769</v>
      </c>
      <c r="N247" s="232"/>
      <c r="O247" s="232"/>
      <c r="P247" s="232"/>
      <c r="Q247" s="207"/>
    </row>
    <row r="248" spans="1:17" s="176" customFormat="1" ht="55.5" customHeight="1" x14ac:dyDescent="0.2">
      <c r="A248" s="237" t="s">
        <v>3933</v>
      </c>
      <c r="B248" s="227" t="s">
        <v>3659</v>
      </c>
      <c r="C248" s="227" t="s">
        <v>3479</v>
      </c>
      <c r="D248" s="187">
        <v>5250</v>
      </c>
      <c r="E248" s="187" t="s">
        <v>3648</v>
      </c>
      <c r="F248" s="228">
        <v>41878</v>
      </c>
      <c r="G248" s="233" t="s">
        <v>3660</v>
      </c>
      <c r="H248" s="210" t="s">
        <v>3661</v>
      </c>
      <c r="I248" s="231" t="s">
        <v>769</v>
      </c>
      <c r="J248" s="188"/>
      <c r="K248" s="231" t="s">
        <v>769</v>
      </c>
      <c r="L248" s="188"/>
      <c r="M248" s="232" t="s">
        <v>769</v>
      </c>
      <c r="N248" s="232"/>
      <c r="O248" s="232"/>
      <c r="P248" s="232"/>
      <c r="Q248" s="207"/>
    </row>
    <row r="249" spans="1:17" s="176" customFormat="1" ht="60.75" customHeight="1" x14ac:dyDescent="0.2">
      <c r="A249" s="237" t="s">
        <v>3934</v>
      </c>
      <c r="B249" s="227" t="s">
        <v>3268</v>
      </c>
      <c r="C249" s="227" t="s">
        <v>3269</v>
      </c>
      <c r="D249" s="187">
        <v>3186.6</v>
      </c>
      <c r="E249" s="187" t="s">
        <v>3648</v>
      </c>
      <c r="F249" s="228">
        <v>41877</v>
      </c>
      <c r="G249" s="233" t="s">
        <v>3662</v>
      </c>
      <c r="H249" s="210" t="s">
        <v>3663</v>
      </c>
      <c r="I249" s="231" t="s">
        <v>769</v>
      </c>
      <c r="J249" s="188"/>
      <c r="K249" s="231" t="s">
        <v>769</v>
      </c>
      <c r="L249" s="188"/>
      <c r="M249" s="232"/>
      <c r="N249" s="232" t="s">
        <v>769</v>
      </c>
      <c r="O249" s="232"/>
      <c r="P249" s="232"/>
      <c r="Q249" s="207"/>
    </row>
    <row r="250" spans="1:17" s="176" customFormat="1" ht="41.25" customHeight="1" x14ac:dyDescent="0.2">
      <c r="A250" s="237" t="s">
        <v>3935</v>
      </c>
      <c r="B250" s="227" t="s">
        <v>3549</v>
      </c>
      <c r="C250" s="227" t="s">
        <v>3664</v>
      </c>
      <c r="D250" s="187">
        <v>340</v>
      </c>
      <c r="E250" s="187" t="s">
        <v>3648</v>
      </c>
      <c r="F250" s="228">
        <v>41878</v>
      </c>
      <c r="G250" s="233" t="s">
        <v>3665</v>
      </c>
      <c r="H250" s="210" t="s">
        <v>3666</v>
      </c>
      <c r="I250" s="231" t="s">
        <v>769</v>
      </c>
      <c r="J250" s="188"/>
      <c r="K250" s="231" t="s">
        <v>769</v>
      </c>
      <c r="L250" s="188"/>
      <c r="M250" s="232"/>
      <c r="N250" s="232"/>
      <c r="O250" s="232" t="s">
        <v>769</v>
      </c>
      <c r="P250" s="232"/>
      <c r="Q250" s="207"/>
    </row>
    <row r="251" spans="1:17" s="176" customFormat="1" ht="41.25" customHeight="1" x14ac:dyDescent="0.2">
      <c r="A251" s="237" t="s">
        <v>3936</v>
      </c>
      <c r="B251" s="227" t="s">
        <v>3589</v>
      </c>
      <c r="C251" s="227" t="s">
        <v>3590</v>
      </c>
      <c r="D251" s="187">
        <v>1642</v>
      </c>
      <c r="E251" s="187" t="s">
        <v>3648</v>
      </c>
      <c r="F251" s="228">
        <v>41878</v>
      </c>
      <c r="G251" s="233" t="s">
        <v>3667</v>
      </c>
      <c r="H251" s="210" t="s">
        <v>3668</v>
      </c>
      <c r="I251" s="231" t="s">
        <v>769</v>
      </c>
      <c r="J251" s="188"/>
      <c r="K251" s="231" t="s">
        <v>769</v>
      </c>
      <c r="L251" s="188"/>
      <c r="M251" s="232" t="s">
        <v>769</v>
      </c>
      <c r="N251" s="232"/>
      <c r="O251" s="232"/>
      <c r="P251" s="232"/>
      <c r="Q251" s="207"/>
    </row>
    <row r="252" spans="1:17" s="176" customFormat="1" ht="58.5" customHeight="1" x14ac:dyDescent="0.2">
      <c r="A252" s="237" t="s">
        <v>3937</v>
      </c>
      <c r="B252" s="227" t="s">
        <v>3450</v>
      </c>
      <c r="C252" s="227" t="s">
        <v>3451</v>
      </c>
      <c r="D252" s="187">
        <v>744</v>
      </c>
      <c r="E252" s="187" t="s">
        <v>3648</v>
      </c>
      <c r="F252" s="228">
        <v>41878</v>
      </c>
      <c r="G252" s="233" t="s">
        <v>3669</v>
      </c>
      <c r="H252" s="210" t="s">
        <v>3670</v>
      </c>
      <c r="I252" s="231" t="s">
        <v>769</v>
      </c>
      <c r="J252" s="188"/>
      <c r="K252" s="231" t="s">
        <v>769</v>
      </c>
      <c r="L252" s="188"/>
      <c r="M252" s="232" t="s">
        <v>769</v>
      </c>
      <c r="N252" s="232"/>
      <c r="O252" s="232"/>
      <c r="P252" s="232"/>
      <c r="Q252" s="207"/>
    </row>
    <row r="253" spans="1:17" s="176" customFormat="1" ht="41.25" customHeight="1" x14ac:dyDescent="0.2">
      <c r="A253" s="237" t="s">
        <v>3938</v>
      </c>
      <c r="B253" s="227" t="s">
        <v>3363</v>
      </c>
      <c r="C253" s="227" t="s">
        <v>3585</v>
      </c>
      <c r="D253" s="187">
        <v>795</v>
      </c>
      <c r="E253" s="187" t="s">
        <v>3329</v>
      </c>
      <c r="F253" s="228">
        <v>41883</v>
      </c>
      <c r="G253" s="233" t="s">
        <v>3671</v>
      </c>
      <c r="H253" s="210" t="s">
        <v>3672</v>
      </c>
      <c r="I253" s="231" t="s">
        <v>769</v>
      </c>
      <c r="J253" s="188"/>
      <c r="K253" s="231" t="s">
        <v>769</v>
      </c>
      <c r="L253" s="188"/>
      <c r="M253" s="232"/>
      <c r="N253" s="232"/>
      <c r="O253" s="232" t="s">
        <v>769</v>
      </c>
      <c r="P253" s="232"/>
      <c r="Q253" s="207"/>
    </row>
    <row r="254" spans="1:17" s="176" customFormat="1" ht="41.25" customHeight="1" x14ac:dyDescent="0.2">
      <c r="A254" s="237" t="s">
        <v>3939</v>
      </c>
      <c r="B254" s="227" t="s">
        <v>3626</v>
      </c>
      <c r="C254" s="227" t="s">
        <v>3575</v>
      </c>
      <c r="D254" s="187">
        <v>894.56</v>
      </c>
      <c r="E254" s="187" t="s">
        <v>3329</v>
      </c>
      <c r="F254" s="228">
        <v>41885</v>
      </c>
      <c r="G254" s="233" t="s">
        <v>3673</v>
      </c>
      <c r="H254" s="210" t="s">
        <v>3674</v>
      </c>
      <c r="I254" s="231" t="s">
        <v>769</v>
      </c>
      <c r="J254" s="188"/>
      <c r="K254" s="231" t="s">
        <v>769</v>
      </c>
      <c r="L254" s="188"/>
      <c r="M254" s="232" t="s">
        <v>769</v>
      </c>
      <c r="N254" s="232"/>
      <c r="O254" s="232"/>
      <c r="P254" s="232"/>
      <c r="Q254" s="207"/>
    </row>
    <row r="255" spans="1:17" s="176" customFormat="1" ht="39" customHeight="1" x14ac:dyDescent="0.2">
      <c r="A255" s="849" t="s">
        <v>3940</v>
      </c>
      <c r="B255" s="227" t="s">
        <v>3675</v>
      </c>
      <c r="C255" s="850" t="s">
        <v>3676</v>
      </c>
      <c r="D255" s="187">
        <v>5267</v>
      </c>
      <c r="E255" s="187" t="s">
        <v>3677</v>
      </c>
      <c r="F255" s="228">
        <v>41932</v>
      </c>
      <c r="G255" s="233" t="s">
        <v>3678</v>
      </c>
      <c r="H255" s="210" t="s">
        <v>3679</v>
      </c>
      <c r="I255" s="231" t="s">
        <v>769</v>
      </c>
      <c r="J255" s="188"/>
      <c r="K255" s="231" t="s">
        <v>769</v>
      </c>
      <c r="L255" s="188"/>
      <c r="M255" s="232"/>
      <c r="N255" s="232"/>
      <c r="O255" s="232" t="s">
        <v>769</v>
      </c>
      <c r="P255" s="232"/>
      <c r="Q255" s="207"/>
    </row>
    <row r="256" spans="1:17" s="176" customFormat="1" ht="39" customHeight="1" x14ac:dyDescent="0.2">
      <c r="A256" s="849"/>
      <c r="B256" s="227" t="s">
        <v>3680</v>
      </c>
      <c r="C256" s="850"/>
      <c r="D256" s="187">
        <v>13918</v>
      </c>
      <c r="E256" s="187" t="s">
        <v>3677</v>
      </c>
      <c r="F256" s="228">
        <v>41932</v>
      </c>
      <c r="G256" s="233" t="s">
        <v>3678</v>
      </c>
      <c r="H256" s="210" t="s">
        <v>3681</v>
      </c>
      <c r="I256" s="276" t="s">
        <v>769</v>
      </c>
      <c r="J256" s="188"/>
      <c r="K256" s="276" t="s">
        <v>769</v>
      </c>
      <c r="L256" s="188"/>
      <c r="M256" s="277"/>
      <c r="N256" s="277"/>
      <c r="O256" s="277" t="s">
        <v>769</v>
      </c>
      <c r="P256" s="232"/>
      <c r="Q256" s="207"/>
    </row>
    <row r="257" spans="1:17" s="176" customFormat="1" ht="58.5" customHeight="1" x14ac:dyDescent="0.2">
      <c r="A257" s="237" t="s">
        <v>3941</v>
      </c>
      <c r="B257" s="227" t="s">
        <v>3682</v>
      </c>
      <c r="C257" s="227" t="s">
        <v>3683</v>
      </c>
      <c r="D257" s="187">
        <v>858</v>
      </c>
      <c r="E257" s="187" t="s">
        <v>3329</v>
      </c>
      <c r="F257" s="228">
        <v>41899</v>
      </c>
      <c r="G257" s="233" t="s">
        <v>3684</v>
      </c>
      <c r="H257" s="210" t="s">
        <v>3685</v>
      </c>
      <c r="I257" s="231" t="s">
        <v>769</v>
      </c>
      <c r="J257" s="188"/>
      <c r="K257" s="231" t="s">
        <v>769</v>
      </c>
      <c r="L257" s="188"/>
      <c r="M257" s="232" t="s">
        <v>769</v>
      </c>
      <c r="N257" s="232"/>
      <c r="O257" s="232"/>
      <c r="P257" s="232"/>
      <c r="Q257" s="207"/>
    </row>
    <row r="258" spans="1:17" s="176" customFormat="1" ht="46.5" customHeight="1" x14ac:dyDescent="0.2">
      <c r="A258" s="237" t="s">
        <v>3942</v>
      </c>
      <c r="B258" s="227" t="s">
        <v>3680</v>
      </c>
      <c r="C258" s="227" t="s">
        <v>3686</v>
      </c>
      <c r="D258" s="187">
        <f>17*565</f>
        <v>9605</v>
      </c>
      <c r="E258" s="187" t="s">
        <v>3677</v>
      </c>
      <c r="F258" s="228">
        <v>41925</v>
      </c>
      <c r="G258" s="233" t="s">
        <v>3687</v>
      </c>
      <c r="H258" s="210" t="s">
        <v>3688</v>
      </c>
      <c r="I258" s="231" t="s">
        <v>769</v>
      </c>
      <c r="J258" s="188"/>
      <c r="K258" s="231" t="s">
        <v>769</v>
      </c>
      <c r="L258" s="188"/>
      <c r="M258" s="232"/>
      <c r="N258" s="232"/>
      <c r="O258" s="232" t="s">
        <v>769</v>
      </c>
      <c r="P258" s="232"/>
      <c r="Q258" s="207"/>
    </row>
    <row r="259" spans="1:17" s="176" customFormat="1" ht="30.75" customHeight="1" x14ac:dyDescent="0.2">
      <c r="A259" s="849" t="s">
        <v>3943</v>
      </c>
      <c r="B259" s="227" t="s">
        <v>3468</v>
      </c>
      <c r="C259" s="850" t="s">
        <v>3479</v>
      </c>
      <c r="D259" s="187">
        <v>1126.6400000000001</v>
      </c>
      <c r="E259" s="187" t="s">
        <v>3329</v>
      </c>
      <c r="F259" s="228">
        <v>41899</v>
      </c>
      <c r="G259" s="233" t="s">
        <v>3689</v>
      </c>
      <c r="H259" s="210" t="s">
        <v>3690</v>
      </c>
      <c r="I259" s="231" t="s">
        <v>769</v>
      </c>
      <c r="J259" s="188"/>
      <c r="K259" s="231" t="s">
        <v>769</v>
      </c>
      <c r="L259" s="188"/>
      <c r="M259" s="232"/>
      <c r="N259" s="232"/>
      <c r="O259" s="232" t="s">
        <v>769</v>
      </c>
      <c r="P259" s="232"/>
      <c r="Q259" s="207"/>
    </row>
    <row r="260" spans="1:17" s="176" customFormat="1" ht="30.75" customHeight="1" x14ac:dyDescent="0.2">
      <c r="A260" s="849"/>
      <c r="B260" s="227" t="s">
        <v>3659</v>
      </c>
      <c r="C260" s="850"/>
      <c r="D260" s="187">
        <v>358</v>
      </c>
      <c r="E260" s="187" t="s">
        <v>3329</v>
      </c>
      <c r="F260" s="228">
        <v>41899</v>
      </c>
      <c r="G260" s="233" t="s">
        <v>3691</v>
      </c>
      <c r="H260" s="210" t="s">
        <v>3692</v>
      </c>
      <c r="I260" s="231" t="s">
        <v>769</v>
      </c>
      <c r="J260" s="188"/>
      <c r="K260" s="231" t="s">
        <v>769</v>
      </c>
      <c r="L260" s="188"/>
      <c r="M260" s="232"/>
      <c r="N260" s="232"/>
      <c r="O260" s="232" t="s">
        <v>769</v>
      </c>
      <c r="P260" s="232"/>
      <c r="Q260" s="207"/>
    </row>
    <row r="261" spans="1:17" s="176" customFormat="1" ht="50.25" customHeight="1" x14ac:dyDescent="0.2">
      <c r="A261" s="237" t="s">
        <v>3944</v>
      </c>
      <c r="B261" s="227" t="s">
        <v>3357</v>
      </c>
      <c r="C261" s="227" t="s">
        <v>3693</v>
      </c>
      <c r="D261" s="187">
        <v>1412.85</v>
      </c>
      <c r="E261" s="187" t="s">
        <v>3329</v>
      </c>
      <c r="F261" s="228">
        <v>41894</v>
      </c>
      <c r="G261" s="233" t="s">
        <v>3694</v>
      </c>
      <c r="H261" s="210" t="s">
        <v>3695</v>
      </c>
      <c r="I261" s="231" t="s">
        <v>769</v>
      </c>
      <c r="J261" s="188"/>
      <c r="K261" s="231" t="s">
        <v>769</v>
      </c>
      <c r="L261" s="188"/>
      <c r="M261" s="232" t="s">
        <v>769</v>
      </c>
      <c r="N261" s="232"/>
      <c r="O261" s="232"/>
      <c r="P261" s="232"/>
      <c r="Q261" s="207"/>
    </row>
    <row r="262" spans="1:17" s="176" customFormat="1" ht="50.25" customHeight="1" x14ac:dyDescent="0.2">
      <c r="A262" s="237" t="s">
        <v>3945</v>
      </c>
      <c r="B262" s="227" t="s">
        <v>3696</v>
      </c>
      <c r="C262" s="227" t="s">
        <v>3697</v>
      </c>
      <c r="D262" s="187">
        <v>226</v>
      </c>
      <c r="E262" s="187" t="s">
        <v>3677</v>
      </c>
      <c r="F262" s="228">
        <v>41920</v>
      </c>
      <c r="G262" s="233" t="s">
        <v>3698</v>
      </c>
      <c r="H262" s="210" t="s">
        <v>3699</v>
      </c>
      <c r="I262" s="236" t="s">
        <v>3238</v>
      </c>
      <c r="J262" s="236" t="s">
        <v>3238</v>
      </c>
      <c r="K262" s="236" t="s">
        <v>3238</v>
      </c>
      <c r="L262" s="236" t="s">
        <v>3238</v>
      </c>
      <c r="M262" s="236" t="s">
        <v>3238</v>
      </c>
      <c r="N262" s="236" t="s">
        <v>3238</v>
      </c>
      <c r="O262" s="236" t="s">
        <v>3238</v>
      </c>
      <c r="P262" s="236" t="s">
        <v>3238</v>
      </c>
      <c r="Q262" s="235"/>
    </row>
    <row r="263" spans="1:17" s="176" customFormat="1" ht="50.25" customHeight="1" x14ac:dyDescent="0.2">
      <c r="A263" s="237" t="s">
        <v>3946</v>
      </c>
      <c r="B263" s="227" t="s">
        <v>3700</v>
      </c>
      <c r="C263" s="227" t="s">
        <v>3605</v>
      </c>
      <c r="D263" s="187">
        <v>810</v>
      </c>
      <c r="E263" s="187" t="s">
        <v>3329</v>
      </c>
      <c r="F263" s="228">
        <v>41904</v>
      </c>
      <c r="G263" s="233" t="s">
        <v>3701</v>
      </c>
      <c r="H263" s="210" t="s">
        <v>3702</v>
      </c>
      <c r="I263" s="231" t="s">
        <v>769</v>
      </c>
      <c r="J263" s="188"/>
      <c r="K263" s="231" t="s">
        <v>769</v>
      </c>
      <c r="L263" s="188"/>
      <c r="M263" s="232"/>
      <c r="N263" s="232"/>
      <c r="O263" s="232" t="s">
        <v>769</v>
      </c>
      <c r="P263" s="232"/>
      <c r="Q263" s="207"/>
    </row>
    <row r="264" spans="1:17" s="176" customFormat="1" ht="50.25" customHeight="1" x14ac:dyDescent="0.2">
      <c r="A264" s="237" t="s">
        <v>3947</v>
      </c>
      <c r="B264" s="227" t="s">
        <v>3703</v>
      </c>
      <c r="C264" s="227" t="s">
        <v>3358</v>
      </c>
      <c r="D264" s="187">
        <v>1627</v>
      </c>
      <c r="E264" s="187" t="s">
        <v>3329</v>
      </c>
      <c r="F264" s="228">
        <v>41911</v>
      </c>
      <c r="G264" s="233" t="s">
        <v>3704</v>
      </c>
      <c r="H264" s="210" t="s">
        <v>3705</v>
      </c>
      <c r="I264" s="231" t="s">
        <v>769</v>
      </c>
      <c r="J264" s="188"/>
      <c r="K264" s="231" t="s">
        <v>769</v>
      </c>
      <c r="L264" s="188"/>
      <c r="M264" s="232"/>
      <c r="N264" s="232"/>
      <c r="O264" s="232" t="s">
        <v>769</v>
      </c>
      <c r="P264" s="232"/>
      <c r="Q264" s="207"/>
    </row>
    <row r="265" spans="1:17" s="176" customFormat="1" ht="50.25" customHeight="1" x14ac:dyDescent="0.2">
      <c r="A265" s="237" t="s">
        <v>3948</v>
      </c>
      <c r="B265" s="227" t="s">
        <v>3706</v>
      </c>
      <c r="C265" s="227" t="s">
        <v>3375</v>
      </c>
      <c r="D265" s="187">
        <v>2475</v>
      </c>
      <c r="E265" s="187" t="s">
        <v>3677</v>
      </c>
      <c r="F265" s="228">
        <v>41925</v>
      </c>
      <c r="G265" s="233" t="s">
        <v>3707</v>
      </c>
      <c r="H265" s="210" t="s">
        <v>3708</v>
      </c>
      <c r="I265" s="231" t="s">
        <v>769</v>
      </c>
      <c r="J265" s="188"/>
      <c r="K265" s="231" t="s">
        <v>769</v>
      </c>
      <c r="L265" s="188"/>
      <c r="M265" s="232"/>
      <c r="N265" s="232"/>
      <c r="O265" s="232" t="s">
        <v>769</v>
      </c>
      <c r="P265" s="232"/>
      <c r="Q265" s="207"/>
    </row>
    <row r="266" spans="1:17" s="176" customFormat="1" ht="35.25" customHeight="1" x14ac:dyDescent="0.2">
      <c r="A266" s="849" t="s">
        <v>3949</v>
      </c>
      <c r="B266" s="850" t="s">
        <v>3709</v>
      </c>
      <c r="C266" s="850" t="s">
        <v>3710</v>
      </c>
      <c r="D266" s="187">
        <v>6664.01</v>
      </c>
      <c r="E266" s="187" t="s">
        <v>3677</v>
      </c>
      <c r="F266" s="228">
        <v>41934</v>
      </c>
      <c r="G266" s="233" t="s">
        <v>3711</v>
      </c>
      <c r="H266" s="210" t="s">
        <v>3712</v>
      </c>
      <c r="I266" s="853" t="s">
        <v>769</v>
      </c>
      <c r="J266" s="853"/>
      <c r="K266" s="853" t="s">
        <v>769</v>
      </c>
      <c r="L266" s="853"/>
      <c r="M266" s="853"/>
      <c r="N266" s="853"/>
      <c r="O266" s="853" t="s">
        <v>769</v>
      </c>
      <c r="P266" s="858"/>
      <c r="Q266" s="207"/>
    </row>
    <row r="267" spans="1:17" s="176" customFormat="1" ht="35.25" customHeight="1" x14ac:dyDescent="0.2">
      <c r="A267" s="849"/>
      <c r="B267" s="850"/>
      <c r="C267" s="850"/>
      <c r="D267" s="187">
        <v>1080</v>
      </c>
      <c r="E267" s="187" t="s">
        <v>3713</v>
      </c>
      <c r="F267" s="228">
        <v>41962</v>
      </c>
      <c r="G267" s="208" t="s">
        <v>3714</v>
      </c>
      <c r="H267" s="210" t="s">
        <v>3715</v>
      </c>
      <c r="I267" s="853"/>
      <c r="J267" s="853"/>
      <c r="K267" s="853"/>
      <c r="L267" s="853"/>
      <c r="M267" s="853"/>
      <c r="N267" s="853"/>
      <c r="O267" s="853"/>
      <c r="P267" s="858"/>
      <c r="Q267" s="207"/>
    </row>
    <row r="268" spans="1:17" s="176" customFormat="1" ht="48" customHeight="1" x14ac:dyDescent="0.2">
      <c r="A268" s="849" t="s">
        <v>3950</v>
      </c>
      <c r="B268" s="227" t="s">
        <v>3491</v>
      </c>
      <c r="C268" s="850" t="s">
        <v>3716</v>
      </c>
      <c r="D268" s="187">
        <v>500</v>
      </c>
      <c r="E268" s="187" t="s">
        <v>3677</v>
      </c>
      <c r="F268" s="228">
        <v>41934</v>
      </c>
      <c r="G268" s="233" t="s">
        <v>3717</v>
      </c>
      <c r="H268" s="210" t="s">
        <v>3718</v>
      </c>
      <c r="I268" s="231" t="s">
        <v>769</v>
      </c>
      <c r="J268" s="188"/>
      <c r="K268" s="231" t="s">
        <v>769</v>
      </c>
      <c r="L268" s="188"/>
      <c r="M268" s="232"/>
      <c r="N268" s="232"/>
      <c r="O268" s="232" t="s">
        <v>769</v>
      </c>
      <c r="P268" s="232"/>
      <c r="Q268" s="207"/>
    </row>
    <row r="269" spans="1:17" s="176" customFormat="1" ht="59.25" customHeight="1" x14ac:dyDescent="0.2">
      <c r="A269" s="849"/>
      <c r="B269" s="227" t="s">
        <v>3604</v>
      </c>
      <c r="C269" s="850"/>
      <c r="D269" s="187">
        <v>3500</v>
      </c>
      <c r="E269" s="187" t="s">
        <v>3677</v>
      </c>
      <c r="F269" s="228">
        <v>41934</v>
      </c>
      <c r="G269" s="233" t="s">
        <v>3719</v>
      </c>
      <c r="H269" s="210" t="s">
        <v>3720</v>
      </c>
      <c r="I269" s="277" t="s">
        <v>769</v>
      </c>
      <c r="J269" s="277"/>
      <c r="K269" s="277" t="s">
        <v>769</v>
      </c>
      <c r="L269" s="189"/>
      <c r="M269" s="277"/>
      <c r="N269" s="277"/>
      <c r="O269" s="277" t="s">
        <v>769</v>
      </c>
      <c r="P269" s="277"/>
      <c r="Q269" s="304" t="s">
        <v>5066</v>
      </c>
    </row>
    <row r="270" spans="1:17" s="176" customFormat="1" ht="38.25" customHeight="1" x14ac:dyDescent="0.2">
      <c r="A270" s="849" t="s">
        <v>3951</v>
      </c>
      <c r="B270" s="227" t="s">
        <v>3502</v>
      </c>
      <c r="C270" s="850" t="s">
        <v>3498</v>
      </c>
      <c r="D270" s="187">
        <v>391.77</v>
      </c>
      <c r="E270" s="187" t="s">
        <v>3677</v>
      </c>
      <c r="F270" s="855">
        <v>41928</v>
      </c>
      <c r="G270" s="233" t="s">
        <v>3721</v>
      </c>
      <c r="H270" s="210" t="s">
        <v>3722</v>
      </c>
      <c r="I270" s="231" t="s">
        <v>769</v>
      </c>
      <c r="J270" s="188"/>
      <c r="K270" s="231" t="s">
        <v>769</v>
      </c>
      <c r="L270" s="188"/>
      <c r="M270" s="232" t="s">
        <v>769</v>
      </c>
      <c r="N270" s="232"/>
      <c r="O270" s="232"/>
      <c r="P270" s="232"/>
      <c r="Q270" s="207"/>
    </row>
    <row r="271" spans="1:17" s="176" customFormat="1" ht="38.25" customHeight="1" x14ac:dyDescent="0.2">
      <c r="A271" s="849"/>
      <c r="B271" s="227" t="s">
        <v>3723</v>
      </c>
      <c r="C271" s="850"/>
      <c r="D271" s="187">
        <v>957.69</v>
      </c>
      <c r="E271" s="187" t="s">
        <v>3677</v>
      </c>
      <c r="F271" s="855"/>
      <c r="G271" s="233" t="s">
        <v>3724</v>
      </c>
      <c r="H271" s="210" t="s">
        <v>3725</v>
      </c>
      <c r="I271" s="231" t="s">
        <v>769</v>
      </c>
      <c r="J271" s="188"/>
      <c r="K271" s="231" t="s">
        <v>769</v>
      </c>
      <c r="L271" s="188"/>
      <c r="M271" s="232"/>
      <c r="N271" s="232"/>
      <c r="O271" s="232" t="s">
        <v>769</v>
      </c>
      <c r="P271" s="232"/>
      <c r="Q271" s="207"/>
    </row>
    <row r="272" spans="1:17" s="176" customFormat="1" ht="38.25" customHeight="1" x14ac:dyDescent="0.2">
      <c r="A272" s="849" t="s">
        <v>3952</v>
      </c>
      <c r="B272" s="227" t="s">
        <v>3726</v>
      </c>
      <c r="C272" s="850" t="s">
        <v>3394</v>
      </c>
      <c r="D272" s="187">
        <v>138.9</v>
      </c>
      <c r="E272" s="187" t="s">
        <v>3677</v>
      </c>
      <c r="F272" s="855">
        <v>41934</v>
      </c>
      <c r="G272" s="233" t="s">
        <v>3727</v>
      </c>
      <c r="H272" s="210" t="s">
        <v>3728</v>
      </c>
      <c r="I272" s="231" t="s">
        <v>769</v>
      </c>
      <c r="J272" s="188"/>
      <c r="K272" s="231" t="s">
        <v>769</v>
      </c>
      <c r="L272" s="188"/>
      <c r="M272" s="232" t="s">
        <v>769</v>
      </c>
      <c r="N272" s="232"/>
      <c r="O272" s="232"/>
      <c r="P272" s="232"/>
      <c r="Q272" s="207"/>
    </row>
    <row r="273" spans="1:17" s="176" customFormat="1" ht="38.25" customHeight="1" x14ac:dyDescent="0.2">
      <c r="A273" s="849"/>
      <c r="B273" s="227" t="s">
        <v>3729</v>
      </c>
      <c r="C273" s="850"/>
      <c r="D273" s="187">
        <v>28.5</v>
      </c>
      <c r="E273" s="187" t="s">
        <v>3677</v>
      </c>
      <c r="F273" s="855"/>
      <c r="G273" s="233" t="s">
        <v>3730</v>
      </c>
      <c r="H273" s="210" t="s">
        <v>3731</v>
      </c>
      <c r="I273" s="231" t="s">
        <v>769</v>
      </c>
      <c r="J273" s="188"/>
      <c r="K273" s="231" t="s">
        <v>769</v>
      </c>
      <c r="L273" s="188"/>
      <c r="M273" s="232" t="s">
        <v>769</v>
      </c>
      <c r="N273" s="232"/>
      <c r="O273" s="232"/>
      <c r="P273" s="232"/>
      <c r="Q273" s="207"/>
    </row>
    <row r="274" spans="1:17" s="176" customFormat="1" ht="38.25" customHeight="1" x14ac:dyDescent="0.2">
      <c r="A274" s="849"/>
      <c r="B274" s="227" t="s">
        <v>3502</v>
      </c>
      <c r="C274" s="850"/>
      <c r="D274" s="187">
        <v>18.12</v>
      </c>
      <c r="E274" s="187" t="s">
        <v>3677</v>
      </c>
      <c r="F274" s="855"/>
      <c r="G274" s="233" t="s">
        <v>3732</v>
      </c>
      <c r="H274" s="210" t="s">
        <v>3733</v>
      </c>
      <c r="I274" s="231" t="s">
        <v>769</v>
      </c>
      <c r="J274" s="188"/>
      <c r="K274" s="231" t="s">
        <v>769</v>
      </c>
      <c r="L274" s="188"/>
      <c r="M274" s="232" t="s">
        <v>769</v>
      </c>
      <c r="N274" s="232"/>
      <c r="O274" s="232"/>
      <c r="P274" s="232"/>
      <c r="Q274" s="207"/>
    </row>
    <row r="275" spans="1:17" s="176" customFormat="1" ht="38.25" customHeight="1" x14ac:dyDescent="0.2">
      <c r="A275" s="237" t="s">
        <v>3953</v>
      </c>
      <c r="B275" s="227" t="s">
        <v>3410</v>
      </c>
      <c r="C275" s="227" t="s">
        <v>3734</v>
      </c>
      <c r="D275" s="187">
        <v>126</v>
      </c>
      <c r="E275" s="187" t="s">
        <v>3677</v>
      </c>
      <c r="F275" s="228">
        <v>41932</v>
      </c>
      <c r="G275" s="233" t="s">
        <v>3735</v>
      </c>
      <c r="H275" s="210" t="s">
        <v>3736</v>
      </c>
      <c r="I275" s="231" t="s">
        <v>769</v>
      </c>
      <c r="J275" s="188"/>
      <c r="K275" s="231" t="s">
        <v>769</v>
      </c>
      <c r="L275" s="188"/>
      <c r="M275" s="232" t="s">
        <v>769</v>
      </c>
      <c r="N275" s="232"/>
      <c r="O275" s="232"/>
      <c r="P275" s="232"/>
      <c r="Q275" s="207"/>
    </row>
    <row r="276" spans="1:17" s="176" customFormat="1" ht="38.25" customHeight="1" x14ac:dyDescent="0.2">
      <c r="A276" s="849" t="s">
        <v>3954</v>
      </c>
      <c r="B276" s="227" t="s">
        <v>3737</v>
      </c>
      <c r="C276" s="850" t="s">
        <v>3496</v>
      </c>
      <c r="D276" s="187">
        <v>174</v>
      </c>
      <c r="E276" s="187" t="s">
        <v>3677</v>
      </c>
      <c r="F276" s="228">
        <v>41929</v>
      </c>
      <c r="G276" s="233" t="s">
        <v>3738</v>
      </c>
      <c r="H276" s="210" t="s">
        <v>3739</v>
      </c>
      <c r="I276" s="231" t="s">
        <v>769</v>
      </c>
      <c r="J276" s="188"/>
      <c r="K276" s="231" t="s">
        <v>769</v>
      </c>
      <c r="L276" s="188"/>
      <c r="M276" s="232" t="s">
        <v>769</v>
      </c>
      <c r="N276" s="232"/>
      <c r="O276" s="232"/>
      <c r="P276" s="232"/>
      <c r="Q276" s="207"/>
    </row>
    <row r="277" spans="1:17" s="176" customFormat="1" ht="38.25" customHeight="1" x14ac:dyDescent="0.2">
      <c r="A277" s="849"/>
      <c r="B277" s="227" t="s">
        <v>3413</v>
      </c>
      <c r="C277" s="850"/>
      <c r="D277" s="187">
        <v>474.25</v>
      </c>
      <c r="E277" s="187" t="s">
        <v>3677</v>
      </c>
      <c r="F277" s="228">
        <v>41929</v>
      </c>
      <c r="G277" s="233" t="s">
        <v>3740</v>
      </c>
      <c r="H277" s="210" t="s">
        <v>3741</v>
      </c>
      <c r="I277" s="231" t="s">
        <v>769</v>
      </c>
      <c r="J277" s="188"/>
      <c r="K277" s="231" t="s">
        <v>769</v>
      </c>
      <c r="L277" s="188"/>
      <c r="M277" s="232" t="s">
        <v>769</v>
      </c>
      <c r="N277" s="232"/>
      <c r="O277" s="232"/>
      <c r="P277" s="232"/>
      <c r="Q277" s="207"/>
    </row>
    <row r="278" spans="1:17" s="176" customFormat="1" ht="48" customHeight="1" x14ac:dyDescent="0.2">
      <c r="A278" s="237" t="s">
        <v>3955</v>
      </c>
      <c r="B278" s="227" t="s">
        <v>3410</v>
      </c>
      <c r="C278" s="227" t="s">
        <v>3411</v>
      </c>
      <c r="D278" s="187">
        <v>924</v>
      </c>
      <c r="E278" s="187" t="s">
        <v>3677</v>
      </c>
      <c r="F278" s="228">
        <v>41929</v>
      </c>
      <c r="G278" s="233" t="s">
        <v>3721</v>
      </c>
      <c r="H278" s="210" t="s">
        <v>3742</v>
      </c>
      <c r="I278" s="231" t="s">
        <v>769</v>
      </c>
      <c r="J278" s="188"/>
      <c r="K278" s="231" t="s">
        <v>769</v>
      </c>
      <c r="L278" s="188"/>
      <c r="M278" s="232"/>
      <c r="N278" s="232"/>
      <c r="O278" s="232" t="s">
        <v>769</v>
      </c>
      <c r="P278" s="232"/>
      <c r="Q278" s="207"/>
    </row>
    <row r="279" spans="1:17" s="176" customFormat="1" ht="52.5" customHeight="1" x14ac:dyDescent="0.2">
      <c r="A279" s="237" t="s">
        <v>3956</v>
      </c>
      <c r="B279" s="227" t="s">
        <v>3255</v>
      </c>
      <c r="C279" s="227" t="s">
        <v>3441</v>
      </c>
      <c r="D279" s="187">
        <v>477.31</v>
      </c>
      <c r="E279" s="187" t="s">
        <v>3677</v>
      </c>
      <c r="F279" s="228">
        <v>41196</v>
      </c>
      <c r="G279" s="233" t="s">
        <v>3743</v>
      </c>
      <c r="H279" s="210" t="s">
        <v>3744</v>
      </c>
      <c r="I279" s="231" t="s">
        <v>769</v>
      </c>
      <c r="J279" s="188"/>
      <c r="K279" s="231" t="s">
        <v>769</v>
      </c>
      <c r="L279" s="188"/>
      <c r="M279" s="232" t="s">
        <v>769</v>
      </c>
      <c r="N279" s="232"/>
      <c r="O279" s="232"/>
      <c r="P279" s="232"/>
      <c r="Q279" s="207"/>
    </row>
    <row r="280" spans="1:17" s="176" customFormat="1" ht="38.25" customHeight="1" x14ac:dyDescent="0.2">
      <c r="A280" s="237" t="s">
        <v>3957</v>
      </c>
      <c r="B280" s="227" t="s">
        <v>3255</v>
      </c>
      <c r="C280" s="227" t="s">
        <v>3745</v>
      </c>
      <c r="D280" s="187">
        <v>254.25</v>
      </c>
      <c r="E280" s="187" t="s">
        <v>3677</v>
      </c>
      <c r="F280" s="228">
        <v>41928</v>
      </c>
      <c r="G280" s="233" t="s">
        <v>3746</v>
      </c>
      <c r="H280" s="210" t="s">
        <v>3747</v>
      </c>
      <c r="I280" s="231" t="s">
        <v>769</v>
      </c>
      <c r="J280" s="188"/>
      <c r="K280" s="231" t="s">
        <v>769</v>
      </c>
      <c r="L280" s="188"/>
      <c r="M280" s="232" t="s">
        <v>769</v>
      </c>
      <c r="N280" s="232"/>
      <c r="O280" s="232"/>
      <c r="P280" s="232"/>
      <c r="Q280" s="207"/>
    </row>
    <row r="281" spans="1:17" s="176" customFormat="1" ht="38.25" customHeight="1" x14ac:dyDescent="0.2">
      <c r="A281" s="237" t="s">
        <v>3958</v>
      </c>
      <c r="B281" s="227" t="s">
        <v>3700</v>
      </c>
      <c r="C281" s="227" t="s">
        <v>3748</v>
      </c>
      <c r="D281" s="187">
        <v>1682</v>
      </c>
      <c r="E281" s="187" t="s">
        <v>3677</v>
      </c>
      <c r="F281" s="228">
        <v>41940</v>
      </c>
      <c r="G281" s="233" t="s">
        <v>3749</v>
      </c>
      <c r="H281" s="210" t="s">
        <v>3750</v>
      </c>
      <c r="I281" s="231" t="s">
        <v>769</v>
      </c>
      <c r="J281" s="188"/>
      <c r="K281" s="231" t="s">
        <v>769</v>
      </c>
      <c r="L281" s="188"/>
      <c r="M281" s="232"/>
      <c r="N281" s="232"/>
      <c r="O281" s="232" t="s">
        <v>769</v>
      </c>
      <c r="P281" s="232"/>
      <c r="Q281" s="207"/>
    </row>
    <row r="282" spans="1:17" s="176" customFormat="1" ht="77.25" customHeight="1" x14ac:dyDescent="0.2">
      <c r="A282" s="237" t="s">
        <v>3959</v>
      </c>
      <c r="B282" s="227" t="s">
        <v>3604</v>
      </c>
      <c r="C282" s="227" t="s">
        <v>3751</v>
      </c>
      <c r="D282" s="187">
        <v>4403.5200000000004</v>
      </c>
      <c r="E282" s="187" t="s">
        <v>3677</v>
      </c>
      <c r="F282" s="228">
        <v>41943</v>
      </c>
      <c r="G282" s="233" t="s">
        <v>3752</v>
      </c>
      <c r="H282" s="210" t="s">
        <v>3753</v>
      </c>
      <c r="I282" s="277"/>
      <c r="J282" s="294" t="s">
        <v>769</v>
      </c>
      <c r="K282" s="277" t="s">
        <v>769</v>
      </c>
      <c r="L282" s="189"/>
      <c r="M282" s="277"/>
      <c r="N282" s="277"/>
      <c r="O282" s="277" t="s">
        <v>769</v>
      </c>
      <c r="P282" s="277"/>
      <c r="Q282" s="305" t="s">
        <v>5925</v>
      </c>
    </row>
    <row r="283" spans="1:17" s="176" customFormat="1" ht="38.25" customHeight="1" x14ac:dyDescent="0.2">
      <c r="A283" s="237" t="s">
        <v>3960</v>
      </c>
      <c r="B283" s="227" t="s">
        <v>3255</v>
      </c>
      <c r="C283" s="227" t="s">
        <v>3754</v>
      </c>
      <c r="D283" s="187">
        <v>254.25</v>
      </c>
      <c r="E283" s="187" t="s">
        <v>3677</v>
      </c>
      <c r="F283" s="228">
        <v>41932</v>
      </c>
      <c r="G283" s="233" t="s">
        <v>3755</v>
      </c>
      <c r="H283" s="210" t="s">
        <v>3756</v>
      </c>
      <c r="I283" s="231" t="s">
        <v>769</v>
      </c>
      <c r="J283" s="188"/>
      <c r="K283" s="231" t="s">
        <v>769</v>
      </c>
      <c r="L283" s="188"/>
      <c r="M283" s="232" t="s">
        <v>769</v>
      </c>
      <c r="N283" s="232"/>
      <c r="O283" s="232"/>
      <c r="P283" s="232"/>
      <c r="Q283" s="207"/>
    </row>
    <row r="284" spans="1:17" s="176" customFormat="1" ht="38.25" customHeight="1" x14ac:dyDescent="0.2">
      <c r="A284" s="237" t="s">
        <v>3961</v>
      </c>
      <c r="B284" s="227" t="s">
        <v>3757</v>
      </c>
      <c r="C284" s="227" t="s">
        <v>3758</v>
      </c>
      <c r="D284" s="187">
        <v>800</v>
      </c>
      <c r="E284" s="187" t="s">
        <v>3713</v>
      </c>
      <c r="F284" s="228">
        <v>41955</v>
      </c>
      <c r="G284" s="233" t="s">
        <v>3759</v>
      </c>
      <c r="H284" s="210" t="s">
        <v>3760</v>
      </c>
      <c r="I284" s="231" t="s">
        <v>769</v>
      </c>
      <c r="J284" s="188"/>
      <c r="K284" s="231" t="s">
        <v>769</v>
      </c>
      <c r="L284" s="188"/>
      <c r="M284" s="232"/>
      <c r="N284" s="232"/>
      <c r="O284" s="232" t="s">
        <v>769</v>
      </c>
      <c r="P284" s="232"/>
      <c r="Q284" s="207"/>
    </row>
    <row r="285" spans="1:17" s="176" customFormat="1" ht="38.25" customHeight="1" x14ac:dyDescent="0.2">
      <c r="A285" s="237" t="s">
        <v>3962</v>
      </c>
      <c r="B285" s="227" t="s">
        <v>3255</v>
      </c>
      <c r="C285" s="227" t="s">
        <v>3754</v>
      </c>
      <c r="D285" s="187">
        <v>254.25</v>
      </c>
      <c r="E285" s="187" t="s">
        <v>3713</v>
      </c>
      <c r="F285" s="228">
        <v>41948</v>
      </c>
      <c r="G285" s="233" t="s">
        <v>3761</v>
      </c>
      <c r="H285" s="210" t="s">
        <v>3762</v>
      </c>
      <c r="I285" s="231" t="s">
        <v>769</v>
      </c>
      <c r="J285" s="188"/>
      <c r="K285" s="231" t="s">
        <v>769</v>
      </c>
      <c r="L285" s="188"/>
      <c r="M285" s="232" t="s">
        <v>769</v>
      </c>
      <c r="N285" s="232"/>
      <c r="O285" s="232"/>
      <c r="P285" s="232"/>
      <c r="Q285" s="207"/>
    </row>
    <row r="286" spans="1:17" s="176" customFormat="1" ht="58.5" customHeight="1" x14ac:dyDescent="0.2">
      <c r="A286" s="237" t="s">
        <v>3963</v>
      </c>
      <c r="B286" s="227" t="s">
        <v>3386</v>
      </c>
      <c r="C286" s="227" t="s">
        <v>3387</v>
      </c>
      <c r="D286" s="187">
        <v>46.8</v>
      </c>
      <c r="E286" s="187" t="s">
        <v>3713</v>
      </c>
      <c r="F286" s="228">
        <v>41961</v>
      </c>
      <c r="G286" s="233" t="s">
        <v>3763</v>
      </c>
      <c r="H286" s="210" t="s">
        <v>3764</v>
      </c>
      <c r="I286" s="231" t="s">
        <v>769</v>
      </c>
      <c r="J286" s="188"/>
      <c r="K286" s="231" t="s">
        <v>769</v>
      </c>
      <c r="L286" s="188"/>
      <c r="M286" s="232" t="s">
        <v>769</v>
      </c>
      <c r="N286" s="232"/>
      <c r="O286" s="232"/>
      <c r="P286" s="232"/>
      <c r="Q286" s="207"/>
    </row>
    <row r="287" spans="1:17" s="176" customFormat="1" ht="38.25" customHeight="1" x14ac:dyDescent="0.2">
      <c r="A287" s="237" t="s">
        <v>3964</v>
      </c>
      <c r="B287" s="227" t="s">
        <v>3765</v>
      </c>
      <c r="C287" s="227" t="s">
        <v>3766</v>
      </c>
      <c r="D287" s="187">
        <v>897.15</v>
      </c>
      <c r="E287" s="187" t="s">
        <v>3713</v>
      </c>
      <c r="F287" s="228">
        <v>41964</v>
      </c>
      <c r="G287" s="233" t="s">
        <v>3767</v>
      </c>
      <c r="H287" s="210" t="s">
        <v>3768</v>
      </c>
      <c r="I287" s="231" t="s">
        <v>769</v>
      </c>
      <c r="J287" s="188"/>
      <c r="K287" s="231" t="s">
        <v>769</v>
      </c>
      <c r="L287" s="188"/>
      <c r="M287" s="232"/>
      <c r="N287" s="232"/>
      <c r="O287" s="232"/>
      <c r="P287" s="232" t="s">
        <v>769</v>
      </c>
      <c r="Q287" s="207"/>
    </row>
    <row r="288" spans="1:17" s="176" customFormat="1" ht="51.75" customHeight="1" x14ac:dyDescent="0.2">
      <c r="A288" s="237" t="s">
        <v>3965</v>
      </c>
      <c r="B288" s="227" t="s">
        <v>3769</v>
      </c>
      <c r="C288" s="227" t="s">
        <v>3770</v>
      </c>
      <c r="D288" s="187">
        <v>339</v>
      </c>
      <c r="E288" s="187" t="s">
        <v>3713</v>
      </c>
      <c r="F288" s="228">
        <v>41964</v>
      </c>
      <c r="G288" s="233" t="s">
        <v>3771</v>
      </c>
      <c r="H288" s="210" t="s">
        <v>3772</v>
      </c>
      <c r="I288" s="231" t="s">
        <v>769</v>
      </c>
      <c r="J288" s="188"/>
      <c r="K288" s="231" t="s">
        <v>769</v>
      </c>
      <c r="L288" s="188"/>
      <c r="M288" s="232" t="s">
        <v>769</v>
      </c>
      <c r="N288" s="232"/>
      <c r="O288" s="232"/>
      <c r="P288" s="232"/>
      <c r="Q288" s="207"/>
    </row>
    <row r="289" spans="1:17" s="176" customFormat="1" ht="42.75" customHeight="1" x14ac:dyDescent="0.2">
      <c r="A289" s="849" t="s">
        <v>3966</v>
      </c>
      <c r="B289" s="227" t="s">
        <v>3773</v>
      </c>
      <c r="C289" s="850" t="s">
        <v>3774</v>
      </c>
      <c r="D289" s="187">
        <v>729</v>
      </c>
      <c r="E289" s="187" t="s">
        <v>3713</v>
      </c>
      <c r="F289" s="228">
        <v>41969</v>
      </c>
      <c r="G289" s="233" t="s">
        <v>3775</v>
      </c>
      <c r="H289" s="210" t="s">
        <v>3776</v>
      </c>
      <c r="I289" s="231" t="s">
        <v>769</v>
      </c>
      <c r="J289" s="188"/>
      <c r="K289" s="231" t="s">
        <v>769</v>
      </c>
      <c r="L289" s="188"/>
      <c r="M289" s="232" t="s">
        <v>769</v>
      </c>
      <c r="N289" s="232"/>
      <c r="O289" s="232"/>
      <c r="P289" s="232"/>
      <c r="Q289" s="207"/>
    </row>
    <row r="290" spans="1:17" s="176" customFormat="1" ht="42.75" customHeight="1" x14ac:dyDescent="0.2">
      <c r="A290" s="849"/>
      <c r="B290" s="227" t="s">
        <v>3509</v>
      </c>
      <c r="C290" s="850"/>
      <c r="D290" s="187">
        <v>146.52000000000001</v>
      </c>
      <c r="E290" s="187" t="s">
        <v>3713</v>
      </c>
      <c r="F290" s="228">
        <v>41969</v>
      </c>
      <c r="G290" s="233" t="s">
        <v>3775</v>
      </c>
      <c r="H290" s="210" t="s">
        <v>3777</v>
      </c>
      <c r="I290" s="231" t="s">
        <v>769</v>
      </c>
      <c r="J290" s="188"/>
      <c r="K290" s="231" t="s">
        <v>769</v>
      </c>
      <c r="L290" s="188"/>
      <c r="M290" s="232"/>
      <c r="N290" s="232"/>
      <c r="O290" s="232" t="s">
        <v>769</v>
      </c>
      <c r="P290" s="232"/>
      <c r="Q290" s="207"/>
    </row>
    <row r="291" spans="1:17" s="176" customFormat="1" ht="39" customHeight="1" x14ac:dyDescent="0.2">
      <c r="A291" s="849" t="s">
        <v>3967</v>
      </c>
      <c r="B291" s="227" t="s">
        <v>3468</v>
      </c>
      <c r="C291" s="850" t="s">
        <v>3778</v>
      </c>
      <c r="D291" s="187">
        <v>455</v>
      </c>
      <c r="E291" s="187" t="s">
        <v>3779</v>
      </c>
      <c r="F291" s="855">
        <v>41975</v>
      </c>
      <c r="G291" s="233" t="s">
        <v>3780</v>
      </c>
      <c r="H291" s="210" t="s">
        <v>3781</v>
      </c>
      <c r="I291" s="231" t="s">
        <v>769</v>
      </c>
      <c r="J291" s="188"/>
      <c r="K291" s="231" t="s">
        <v>769</v>
      </c>
      <c r="L291" s="188"/>
      <c r="M291" s="232" t="s">
        <v>769</v>
      </c>
      <c r="N291" s="232"/>
      <c r="O291" s="232"/>
      <c r="P291" s="232"/>
      <c r="Q291" s="207"/>
    </row>
    <row r="292" spans="1:17" s="176" customFormat="1" ht="39" customHeight="1" x14ac:dyDescent="0.2">
      <c r="A292" s="849"/>
      <c r="B292" s="227" t="s">
        <v>3446</v>
      </c>
      <c r="C292" s="850"/>
      <c r="D292" s="187">
        <v>2398.5</v>
      </c>
      <c r="E292" s="187" t="s">
        <v>3779</v>
      </c>
      <c r="F292" s="855"/>
      <c r="G292" s="233" t="s">
        <v>3782</v>
      </c>
      <c r="H292" s="210" t="s">
        <v>3783</v>
      </c>
      <c r="I292" s="231" t="s">
        <v>769</v>
      </c>
      <c r="J292" s="188"/>
      <c r="K292" s="231" t="s">
        <v>769</v>
      </c>
      <c r="L292" s="188"/>
      <c r="M292" s="232" t="s">
        <v>769</v>
      </c>
      <c r="N292" s="232"/>
      <c r="O292" s="232"/>
      <c r="P292" s="232"/>
      <c r="Q292" s="207"/>
    </row>
    <row r="293" spans="1:17" s="176" customFormat="1" ht="39" customHeight="1" x14ac:dyDescent="0.2">
      <c r="A293" s="849"/>
      <c r="B293" s="227" t="s">
        <v>3549</v>
      </c>
      <c r="C293" s="850"/>
      <c r="D293" s="187">
        <v>7320</v>
      </c>
      <c r="E293" s="187" t="s">
        <v>3779</v>
      </c>
      <c r="F293" s="855"/>
      <c r="G293" s="233" t="s">
        <v>3782</v>
      </c>
      <c r="H293" s="210" t="s">
        <v>3784</v>
      </c>
      <c r="I293" s="231" t="s">
        <v>769</v>
      </c>
      <c r="J293" s="188"/>
      <c r="K293" s="231" t="s">
        <v>769</v>
      </c>
      <c r="L293" s="188"/>
      <c r="M293" s="232" t="s">
        <v>769</v>
      </c>
      <c r="N293" s="232"/>
      <c r="O293" s="232"/>
      <c r="P293" s="232"/>
      <c r="Q293" s="207"/>
    </row>
    <row r="294" spans="1:17" s="176" customFormat="1" ht="30.75" customHeight="1" x14ac:dyDescent="0.2">
      <c r="A294" s="849" t="s">
        <v>3968</v>
      </c>
      <c r="B294" s="227" t="s">
        <v>3549</v>
      </c>
      <c r="C294" s="850" t="s">
        <v>3785</v>
      </c>
      <c r="D294" s="187">
        <v>1289.4000000000001</v>
      </c>
      <c r="E294" s="187" t="s">
        <v>3779</v>
      </c>
      <c r="F294" s="855">
        <v>41978</v>
      </c>
      <c r="G294" s="233" t="s">
        <v>3786</v>
      </c>
      <c r="H294" s="210" t="s">
        <v>3787</v>
      </c>
      <c r="I294" s="231" t="s">
        <v>769</v>
      </c>
      <c r="J294" s="188"/>
      <c r="K294" s="231" t="s">
        <v>769</v>
      </c>
      <c r="L294" s="188"/>
      <c r="M294" s="232" t="s">
        <v>769</v>
      </c>
      <c r="N294" s="232"/>
      <c r="O294" s="232"/>
      <c r="P294" s="232"/>
      <c r="Q294" s="207"/>
    </row>
    <row r="295" spans="1:17" s="176" customFormat="1" ht="30.75" customHeight="1" x14ac:dyDescent="0.2">
      <c r="A295" s="849"/>
      <c r="B295" s="227" t="s">
        <v>3788</v>
      </c>
      <c r="C295" s="850"/>
      <c r="D295" s="187">
        <v>819</v>
      </c>
      <c r="E295" s="187" t="s">
        <v>3779</v>
      </c>
      <c r="F295" s="855"/>
      <c r="G295" s="233" t="s">
        <v>3789</v>
      </c>
      <c r="H295" s="210" t="s">
        <v>3790</v>
      </c>
      <c r="I295" s="231" t="s">
        <v>769</v>
      </c>
      <c r="J295" s="188"/>
      <c r="K295" s="231" t="s">
        <v>769</v>
      </c>
      <c r="L295" s="188"/>
      <c r="M295" s="232" t="s">
        <v>769</v>
      </c>
      <c r="N295" s="232"/>
      <c r="O295" s="232"/>
      <c r="P295" s="232"/>
      <c r="Q295" s="207"/>
    </row>
    <row r="296" spans="1:17" s="176" customFormat="1" ht="30.75" customHeight="1" x14ac:dyDescent="0.2">
      <c r="A296" s="849"/>
      <c r="B296" s="227" t="s">
        <v>3791</v>
      </c>
      <c r="C296" s="850"/>
      <c r="D296" s="187">
        <v>87</v>
      </c>
      <c r="E296" s="187" t="s">
        <v>3779</v>
      </c>
      <c r="F296" s="855"/>
      <c r="G296" s="233" t="s">
        <v>3792</v>
      </c>
      <c r="H296" s="210" t="s">
        <v>3793</v>
      </c>
      <c r="I296" s="231" t="s">
        <v>769</v>
      </c>
      <c r="J296" s="188"/>
      <c r="K296" s="231" t="s">
        <v>769</v>
      </c>
      <c r="L296" s="188"/>
      <c r="M296" s="232" t="s">
        <v>769</v>
      </c>
      <c r="N296" s="232"/>
      <c r="O296" s="232"/>
      <c r="P296" s="232"/>
      <c r="Q296" s="207"/>
    </row>
    <row r="297" spans="1:17" s="176" customFormat="1" ht="44.25" customHeight="1" x14ac:dyDescent="0.2">
      <c r="A297" s="849" t="s">
        <v>3969</v>
      </c>
      <c r="B297" s="227" t="s">
        <v>3468</v>
      </c>
      <c r="C297" s="850" t="s">
        <v>3794</v>
      </c>
      <c r="D297" s="187">
        <v>480.25</v>
      </c>
      <c r="E297" s="187" t="s">
        <v>3713</v>
      </c>
      <c r="F297" s="855">
        <v>41971</v>
      </c>
      <c r="G297" s="233" t="s">
        <v>3795</v>
      </c>
      <c r="H297" s="210" t="s">
        <v>3796</v>
      </c>
      <c r="I297" s="231" t="s">
        <v>769</v>
      </c>
      <c r="J297" s="188"/>
      <c r="K297" s="231" t="s">
        <v>769</v>
      </c>
      <c r="L297" s="188"/>
      <c r="M297" s="232"/>
      <c r="N297" s="232"/>
      <c r="O297" s="232" t="s">
        <v>769</v>
      </c>
      <c r="P297" s="232"/>
      <c r="Q297" s="207"/>
    </row>
    <row r="298" spans="1:17" s="176" customFormat="1" ht="44.25" customHeight="1" x14ac:dyDescent="0.2">
      <c r="A298" s="849"/>
      <c r="B298" s="227" t="s">
        <v>3659</v>
      </c>
      <c r="C298" s="850"/>
      <c r="D298" s="187">
        <v>219</v>
      </c>
      <c r="E298" s="187" t="s">
        <v>3713</v>
      </c>
      <c r="F298" s="855"/>
      <c r="G298" s="233" t="s">
        <v>3797</v>
      </c>
      <c r="H298" s="210" t="s">
        <v>3798</v>
      </c>
      <c r="I298" s="231" t="s">
        <v>769</v>
      </c>
      <c r="J298" s="188"/>
      <c r="K298" s="231" t="s">
        <v>769</v>
      </c>
      <c r="L298" s="188"/>
      <c r="M298" s="232"/>
      <c r="N298" s="232"/>
      <c r="O298" s="232" t="s">
        <v>769</v>
      </c>
      <c r="P298" s="232"/>
      <c r="Q298" s="207"/>
    </row>
    <row r="299" spans="1:17" s="176" customFormat="1" ht="57" customHeight="1" x14ac:dyDescent="0.2">
      <c r="A299" s="237" t="s">
        <v>3970</v>
      </c>
      <c r="B299" s="227" t="s">
        <v>3363</v>
      </c>
      <c r="C299" s="227" t="s">
        <v>3364</v>
      </c>
      <c r="D299" s="187">
        <v>5125</v>
      </c>
      <c r="E299" s="187" t="s">
        <v>3713</v>
      </c>
      <c r="F299" s="228">
        <v>41971</v>
      </c>
      <c r="G299" s="233" t="s">
        <v>3799</v>
      </c>
      <c r="H299" s="210" t="s">
        <v>3800</v>
      </c>
      <c r="I299" s="231" t="s">
        <v>769</v>
      </c>
      <c r="J299" s="188"/>
      <c r="K299" s="231" t="s">
        <v>769</v>
      </c>
      <c r="L299" s="188"/>
      <c r="M299" s="232"/>
      <c r="N299" s="232" t="s">
        <v>769</v>
      </c>
      <c r="O299" s="232"/>
      <c r="P299" s="232"/>
      <c r="Q299" s="207"/>
    </row>
    <row r="300" spans="1:17" s="176" customFormat="1" ht="57" customHeight="1" x14ac:dyDescent="0.2">
      <c r="A300" s="237" t="s">
        <v>3971</v>
      </c>
      <c r="B300" s="227" t="s">
        <v>3801</v>
      </c>
      <c r="C300" s="227" t="s">
        <v>3802</v>
      </c>
      <c r="D300" s="187">
        <v>383.25</v>
      </c>
      <c r="E300" s="187" t="s">
        <v>3713</v>
      </c>
      <c r="F300" s="228">
        <v>41969</v>
      </c>
      <c r="G300" s="233" t="s">
        <v>3803</v>
      </c>
      <c r="H300" s="210" t="s">
        <v>3804</v>
      </c>
      <c r="I300" s="231" t="s">
        <v>769</v>
      </c>
      <c r="J300" s="188"/>
      <c r="K300" s="231" t="s">
        <v>769</v>
      </c>
      <c r="L300" s="188"/>
      <c r="M300" s="232" t="s">
        <v>769</v>
      </c>
      <c r="N300" s="232"/>
      <c r="O300" s="232"/>
      <c r="P300" s="232"/>
      <c r="Q300" s="207"/>
    </row>
    <row r="301" spans="1:17" s="176" customFormat="1" ht="57" customHeight="1" x14ac:dyDescent="0.2">
      <c r="A301" s="237" t="s">
        <v>3972</v>
      </c>
      <c r="B301" s="227" t="s">
        <v>3604</v>
      </c>
      <c r="C301" s="227" t="s">
        <v>3805</v>
      </c>
      <c r="D301" s="187">
        <v>791</v>
      </c>
      <c r="E301" s="187" t="s">
        <v>3779</v>
      </c>
      <c r="F301" s="228">
        <v>41974</v>
      </c>
      <c r="G301" s="233" t="s">
        <v>3806</v>
      </c>
      <c r="H301" s="210" t="s">
        <v>3807</v>
      </c>
      <c r="I301" s="231" t="s">
        <v>769</v>
      </c>
      <c r="J301" s="188"/>
      <c r="K301" s="231" t="s">
        <v>769</v>
      </c>
      <c r="L301" s="188"/>
      <c r="M301" s="232"/>
      <c r="N301" s="232"/>
      <c r="O301" s="232" t="s">
        <v>769</v>
      </c>
      <c r="P301" s="232"/>
      <c r="Q301" s="207"/>
    </row>
    <row r="302" spans="1:17" s="176" customFormat="1" ht="51.75" customHeight="1" x14ac:dyDescent="0.2">
      <c r="A302" s="849" t="s">
        <v>3973</v>
      </c>
      <c r="B302" s="854" t="s">
        <v>3808</v>
      </c>
      <c r="C302" s="850" t="s">
        <v>3809</v>
      </c>
      <c r="D302" s="187">
        <v>2565</v>
      </c>
      <c r="E302" s="187" t="s">
        <v>3779</v>
      </c>
      <c r="F302" s="228">
        <v>41988</v>
      </c>
      <c r="G302" s="233" t="s">
        <v>3810</v>
      </c>
      <c r="H302" s="210" t="s">
        <v>3811</v>
      </c>
      <c r="I302" s="853" t="s">
        <v>769</v>
      </c>
      <c r="J302" s="853"/>
      <c r="K302" s="853" t="s">
        <v>769</v>
      </c>
      <c r="L302" s="853"/>
      <c r="M302" s="853"/>
      <c r="N302" s="853"/>
      <c r="O302" s="853" t="s">
        <v>769</v>
      </c>
      <c r="P302" s="858"/>
      <c r="Q302" s="869"/>
    </row>
    <row r="303" spans="1:17" s="176" customFormat="1" ht="51.75" customHeight="1" x14ac:dyDescent="0.2">
      <c r="A303" s="849"/>
      <c r="B303" s="854"/>
      <c r="C303" s="850"/>
      <c r="D303" s="187">
        <v>135</v>
      </c>
      <c r="E303" s="187" t="s">
        <v>3779</v>
      </c>
      <c r="F303" s="228">
        <v>41995</v>
      </c>
      <c r="G303" s="233" t="s">
        <v>3812</v>
      </c>
      <c r="H303" s="210" t="s">
        <v>3813</v>
      </c>
      <c r="I303" s="853"/>
      <c r="J303" s="853"/>
      <c r="K303" s="853"/>
      <c r="L303" s="853"/>
      <c r="M303" s="853"/>
      <c r="N303" s="853"/>
      <c r="O303" s="853"/>
      <c r="P303" s="858"/>
      <c r="Q303" s="870"/>
    </row>
    <row r="304" spans="1:17" s="176" customFormat="1" ht="39" customHeight="1" x14ac:dyDescent="0.2">
      <c r="A304" s="237" t="s">
        <v>3974</v>
      </c>
      <c r="B304" s="227" t="s">
        <v>3814</v>
      </c>
      <c r="C304" s="227" t="s">
        <v>3815</v>
      </c>
      <c r="D304" s="187">
        <v>450</v>
      </c>
      <c r="E304" s="187" t="s">
        <v>3779</v>
      </c>
      <c r="F304" s="228">
        <v>41991</v>
      </c>
      <c r="G304" s="233" t="s">
        <v>3816</v>
      </c>
      <c r="H304" s="210" t="s">
        <v>3817</v>
      </c>
      <c r="I304" s="231" t="s">
        <v>769</v>
      </c>
      <c r="J304" s="188"/>
      <c r="K304" s="231" t="s">
        <v>769</v>
      </c>
      <c r="L304" s="188"/>
      <c r="M304" s="232" t="s">
        <v>769</v>
      </c>
      <c r="N304" s="232"/>
      <c r="O304" s="232"/>
      <c r="P304" s="232"/>
      <c r="Q304" s="223"/>
    </row>
    <row r="305" spans="1:17" s="176" customFormat="1" ht="28.5" customHeight="1" x14ac:dyDescent="0.2">
      <c r="A305" s="849" t="s">
        <v>3975</v>
      </c>
      <c r="B305" s="227" t="s">
        <v>3651</v>
      </c>
      <c r="C305" s="850" t="s">
        <v>3818</v>
      </c>
      <c r="D305" s="187">
        <v>2624</v>
      </c>
      <c r="E305" s="187" t="s">
        <v>3779</v>
      </c>
      <c r="F305" s="855">
        <v>41992</v>
      </c>
      <c r="G305" s="233" t="s">
        <v>3819</v>
      </c>
      <c r="H305" s="210" t="s">
        <v>3820</v>
      </c>
      <c r="I305" s="231" t="s">
        <v>769</v>
      </c>
      <c r="J305" s="188"/>
      <c r="K305" s="231" t="s">
        <v>769</v>
      </c>
      <c r="L305" s="188"/>
      <c r="M305" s="232" t="s">
        <v>769</v>
      </c>
      <c r="N305" s="232"/>
      <c r="O305" s="232"/>
      <c r="P305" s="232"/>
      <c r="Q305" s="223"/>
    </row>
    <row r="306" spans="1:17" s="176" customFormat="1" ht="28.5" customHeight="1" x14ac:dyDescent="0.2">
      <c r="A306" s="849"/>
      <c r="B306" s="227" t="s">
        <v>3821</v>
      </c>
      <c r="C306" s="850"/>
      <c r="D306" s="187">
        <v>90</v>
      </c>
      <c r="E306" s="187" t="s">
        <v>3779</v>
      </c>
      <c r="F306" s="855"/>
      <c r="G306" s="233" t="s">
        <v>3819</v>
      </c>
      <c r="H306" s="210" t="s">
        <v>3822</v>
      </c>
      <c r="I306" s="231" t="s">
        <v>769</v>
      </c>
      <c r="J306" s="188"/>
      <c r="K306" s="231" t="s">
        <v>769</v>
      </c>
      <c r="L306" s="188"/>
      <c r="M306" s="232" t="s">
        <v>769</v>
      </c>
      <c r="N306" s="232"/>
      <c r="O306" s="232"/>
      <c r="P306" s="232"/>
      <c r="Q306" s="223"/>
    </row>
    <row r="307" spans="1:17" s="176" customFormat="1" ht="28.5" customHeight="1" x14ac:dyDescent="0.2">
      <c r="A307" s="849"/>
      <c r="B307" s="227" t="s">
        <v>3823</v>
      </c>
      <c r="C307" s="850"/>
      <c r="D307" s="187">
        <v>650</v>
      </c>
      <c r="E307" s="187" t="s">
        <v>3779</v>
      </c>
      <c r="F307" s="855"/>
      <c r="G307" s="233" t="s">
        <v>3824</v>
      </c>
      <c r="H307" s="210" t="s">
        <v>3825</v>
      </c>
      <c r="I307" s="231" t="s">
        <v>769</v>
      </c>
      <c r="J307" s="188"/>
      <c r="K307" s="231" t="s">
        <v>769</v>
      </c>
      <c r="L307" s="188"/>
      <c r="M307" s="232" t="s">
        <v>769</v>
      </c>
      <c r="N307" s="232"/>
      <c r="O307" s="232"/>
      <c r="P307" s="232"/>
      <c r="Q307" s="223"/>
    </row>
    <row r="308" spans="1:17" s="176" customFormat="1" ht="45" customHeight="1" x14ac:dyDescent="0.2">
      <c r="A308" s="237" t="s">
        <v>3976</v>
      </c>
      <c r="B308" s="227" t="s">
        <v>3255</v>
      </c>
      <c r="C308" s="227" t="s">
        <v>3754</v>
      </c>
      <c r="D308" s="187">
        <v>254.25</v>
      </c>
      <c r="E308" s="187" t="s">
        <v>3779</v>
      </c>
      <c r="F308" s="228">
        <v>41990</v>
      </c>
      <c r="G308" s="233" t="s">
        <v>3826</v>
      </c>
      <c r="H308" s="206" t="s">
        <v>3827</v>
      </c>
      <c r="I308" s="231" t="s">
        <v>769</v>
      </c>
      <c r="J308" s="188"/>
      <c r="K308" s="231" t="s">
        <v>769</v>
      </c>
      <c r="L308" s="188"/>
      <c r="M308" s="232" t="s">
        <v>769</v>
      </c>
      <c r="N308" s="232"/>
      <c r="O308" s="232"/>
      <c r="P308" s="232"/>
      <c r="Q308" s="223"/>
    </row>
    <row r="309" spans="1:17" s="176" customFormat="1" ht="33.75" x14ac:dyDescent="0.2">
      <c r="A309" s="237" t="s">
        <v>3828</v>
      </c>
      <c r="B309" s="227" t="s">
        <v>3829</v>
      </c>
      <c r="C309" s="227" t="s">
        <v>3830</v>
      </c>
      <c r="D309" s="187">
        <v>993.6</v>
      </c>
      <c r="E309" s="187" t="s">
        <v>3779</v>
      </c>
      <c r="F309" s="228">
        <v>41985</v>
      </c>
      <c r="G309" s="221" t="s">
        <v>3977</v>
      </c>
      <c r="H309" s="210" t="s">
        <v>3831</v>
      </c>
      <c r="I309" s="231" t="s">
        <v>769</v>
      </c>
      <c r="J309" s="188"/>
      <c r="K309" s="231" t="s">
        <v>769</v>
      </c>
      <c r="L309" s="188"/>
      <c r="M309" s="232" t="s">
        <v>769</v>
      </c>
      <c r="N309" s="232"/>
      <c r="O309" s="232"/>
      <c r="P309" s="232"/>
      <c r="Q309" s="223"/>
    </row>
    <row r="310" spans="1:17" s="192" customFormat="1" ht="28.5" customHeight="1" x14ac:dyDescent="0.25">
      <c r="A310" s="239" t="s">
        <v>3978</v>
      </c>
      <c r="B310" s="227" t="s">
        <v>3979</v>
      </c>
      <c r="C310" s="229" t="s">
        <v>3980</v>
      </c>
      <c r="D310" s="211">
        <v>64000</v>
      </c>
      <c r="E310" s="212" t="s">
        <v>3235</v>
      </c>
      <c r="F310" s="226">
        <v>41655</v>
      </c>
      <c r="G310" s="213" t="s">
        <v>3981</v>
      </c>
      <c r="H310" s="230" t="s">
        <v>3982</v>
      </c>
      <c r="I310" s="218"/>
      <c r="J310" s="218"/>
      <c r="K310" s="218"/>
      <c r="L310" s="218"/>
      <c r="M310" s="205"/>
      <c r="N310" s="205"/>
      <c r="O310" s="205"/>
      <c r="P310" s="205"/>
      <c r="Q310" s="222"/>
    </row>
    <row r="311" spans="1:17" s="176" customFormat="1" ht="27" customHeight="1" x14ac:dyDescent="0.2">
      <c r="A311" s="864" t="s">
        <v>3983</v>
      </c>
      <c r="B311" s="227" t="s">
        <v>3984</v>
      </c>
      <c r="C311" s="861" t="s">
        <v>3985</v>
      </c>
      <c r="D311" s="211">
        <v>102200</v>
      </c>
      <c r="E311" s="212" t="s">
        <v>3235</v>
      </c>
      <c r="F311" s="226">
        <v>41655</v>
      </c>
      <c r="G311" s="213" t="s">
        <v>3986</v>
      </c>
      <c r="H311" s="868" t="s">
        <v>3987</v>
      </c>
      <c r="I311" s="853" t="s">
        <v>769</v>
      </c>
      <c r="J311" s="859"/>
      <c r="K311" s="853" t="s">
        <v>769</v>
      </c>
      <c r="L311" s="859"/>
      <c r="M311" s="853" t="s">
        <v>769</v>
      </c>
      <c r="N311" s="860"/>
      <c r="O311" s="860"/>
      <c r="P311" s="860"/>
      <c r="Q311" s="863"/>
    </row>
    <row r="312" spans="1:17" s="176" customFormat="1" ht="23.25" customHeight="1" x14ac:dyDescent="0.2">
      <c r="A312" s="864"/>
      <c r="B312" s="227" t="s">
        <v>3984</v>
      </c>
      <c r="C312" s="861"/>
      <c r="D312" s="211">
        <v>20400</v>
      </c>
      <c r="E312" s="212" t="s">
        <v>3832</v>
      </c>
      <c r="F312" s="226">
        <v>41941</v>
      </c>
      <c r="G312" s="213" t="s">
        <v>3988</v>
      </c>
      <c r="H312" s="868"/>
      <c r="I312" s="853"/>
      <c r="J312" s="859"/>
      <c r="K312" s="853"/>
      <c r="L312" s="859"/>
      <c r="M312" s="853"/>
      <c r="N312" s="860"/>
      <c r="O312" s="860"/>
      <c r="P312" s="860"/>
      <c r="Q312" s="863"/>
    </row>
    <row r="313" spans="1:17" s="176" customFormat="1" ht="39.75" customHeight="1" x14ac:dyDescent="0.3">
      <c r="A313" s="239" t="s">
        <v>3989</v>
      </c>
      <c r="B313" s="227" t="s">
        <v>3558</v>
      </c>
      <c r="C313" s="229" t="s">
        <v>3990</v>
      </c>
      <c r="D313" s="211">
        <v>80000</v>
      </c>
      <c r="E313" s="212" t="s">
        <v>3273</v>
      </c>
      <c r="F313" s="226">
        <v>41662</v>
      </c>
      <c r="G313" s="213" t="s">
        <v>3991</v>
      </c>
      <c r="H313" s="230" t="s">
        <v>3992</v>
      </c>
      <c r="I313" s="276" t="s">
        <v>769</v>
      </c>
      <c r="J313" s="297"/>
      <c r="K313" s="276" t="s">
        <v>769</v>
      </c>
      <c r="L313" s="297"/>
      <c r="M313" s="298"/>
      <c r="N313" s="203"/>
      <c r="O313" s="296" t="s">
        <v>769</v>
      </c>
      <c r="P313" s="203"/>
      <c r="Q313" s="223"/>
    </row>
    <row r="314" spans="1:17" s="176" customFormat="1" ht="39" customHeight="1" x14ac:dyDescent="0.2">
      <c r="A314" s="239" t="s">
        <v>3993</v>
      </c>
      <c r="B314" s="227" t="s">
        <v>3549</v>
      </c>
      <c r="C314" s="229" t="s">
        <v>3994</v>
      </c>
      <c r="D314" s="211">
        <v>97269.4</v>
      </c>
      <c r="E314" s="212" t="s">
        <v>3273</v>
      </c>
      <c r="F314" s="226">
        <v>41669</v>
      </c>
      <c r="G314" s="213" t="s">
        <v>3995</v>
      </c>
      <c r="H314" s="230" t="s">
        <v>3996</v>
      </c>
      <c r="I314" s="231" t="s">
        <v>769</v>
      </c>
      <c r="J314" s="219"/>
      <c r="K314" s="231" t="s">
        <v>769</v>
      </c>
      <c r="L314" s="219"/>
      <c r="M314" s="203"/>
      <c r="N314" s="203"/>
      <c r="O314" s="232" t="s">
        <v>769</v>
      </c>
      <c r="P314" s="203"/>
      <c r="Q314" s="223"/>
    </row>
    <row r="315" spans="1:17" s="176" customFormat="1" ht="30.75" customHeight="1" x14ac:dyDescent="0.2">
      <c r="A315" s="864" t="s">
        <v>3997</v>
      </c>
      <c r="B315" s="227" t="s">
        <v>3998</v>
      </c>
      <c r="C315" s="861" t="s">
        <v>3999</v>
      </c>
      <c r="D315" s="211">
        <v>34500</v>
      </c>
      <c r="E315" s="212" t="s">
        <v>3273</v>
      </c>
      <c r="F315" s="862">
        <v>41669</v>
      </c>
      <c r="G315" s="213" t="s">
        <v>4000</v>
      </c>
      <c r="H315" s="230" t="s">
        <v>4001</v>
      </c>
      <c r="I315" s="296" t="s">
        <v>769</v>
      </c>
      <c r="J315" s="296"/>
      <c r="K315" s="296" t="s">
        <v>769</v>
      </c>
      <c r="L315" s="296"/>
      <c r="M315" s="296" t="s">
        <v>769</v>
      </c>
      <c r="N315" s="203"/>
      <c r="O315" s="203"/>
      <c r="P315" s="203"/>
      <c r="Q315" s="223"/>
    </row>
    <row r="316" spans="1:17" s="176" customFormat="1" ht="30" customHeight="1" x14ac:dyDescent="0.2">
      <c r="A316" s="864"/>
      <c r="B316" s="227" t="s">
        <v>4002</v>
      </c>
      <c r="C316" s="861"/>
      <c r="D316" s="211">
        <v>34500</v>
      </c>
      <c r="E316" s="212" t="s">
        <v>3273</v>
      </c>
      <c r="F316" s="862"/>
      <c r="G316" s="213" t="s">
        <v>4003</v>
      </c>
      <c r="H316" s="230" t="s">
        <v>4004</v>
      </c>
      <c r="I316" s="296" t="s">
        <v>769</v>
      </c>
      <c r="J316" s="296"/>
      <c r="K316" s="296" t="s">
        <v>769</v>
      </c>
      <c r="L316" s="296"/>
      <c r="M316" s="296" t="s">
        <v>769</v>
      </c>
      <c r="N316" s="203"/>
      <c r="O316" s="203"/>
      <c r="P316" s="203"/>
      <c r="Q316" s="223"/>
    </row>
    <row r="317" spans="1:17" s="176" customFormat="1" ht="37.5" customHeight="1" x14ac:dyDescent="0.2">
      <c r="A317" s="864" t="s">
        <v>4005</v>
      </c>
      <c r="B317" s="227" t="s">
        <v>4006</v>
      </c>
      <c r="C317" s="861" t="s">
        <v>4007</v>
      </c>
      <c r="D317" s="211">
        <v>10705</v>
      </c>
      <c r="E317" s="212" t="s">
        <v>3273</v>
      </c>
      <c r="F317" s="862">
        <v>41676</v>
      </c>
      <c r="G317" s="213" t="s">
        <v>4008</v>
      </c>
      <c r="H317" s="230" t="s">
        <v>4009</v>
      </c>
      <c r="I317" s="231" t="s">
        <v>769</v>
      </c>
      <c r="J317" s="219"/>
      <c r="K317" s="231" t="s">
        <v>769</v>
      </c>
      <c r="L317" s="219"/>
      <c r="M317" s="203"/>
      <c r="N317" s="203"/>
      <c r="O317" s="232" t="s">
        <v>769</v>
      </c>
      <c r="P317" s="203"/>
      <c r="Q317" s="223"/>
    </row>
    <row r="318" spans="1:17" s="176" customFormat="1" ht="87" customHeight="1" x14ac:dyDescent="0.2">
      <c r="A318" s="864"/>
      <c r="B318" s="227" t="s">
        <v>3466</v>
      </c>
      <c r="C318" s="861"/>
      <c r="D318" s="211">
        <v>14414.2</v>
      </c>
      <c r="E318" s="212" t="s">
        <v>3273</v>
      </c>
      <c r="F318" s="862"/>
      <c r="G318" s="213" t="s">
        <v>4010</v>
      </c>
      <c r="H318" s="230" t="s">
        <v>4011</v>
      </c>
      <c r="I318" s="231"/>
      <c r="J318" s="293" t="s">
        <v>769</v>
      </c>
      <c r="K318" s="231" t="s">
        <v>769</v>
      </c>
      <c r="L318" s="219"/>
      <c r="M318" s="203"/>
      <c r="N318" s="203"/>
      <c r="O318" s="232" t="s">
        <v>769</v>
      </c>
      <c r="P318" s="203"/>
      <c r="Q318" s="306" t="s">
        <v>4038</v>
      </c>
    </row>
    <row r="319" spans="1:17" s="176" customFormat="1" ht="34.5" customHeight="1" x14ac:dyDescent="0.2">
      <c r="A319" s="864"/>
      <c r="B319" s="227" t="s">
        <v>3446</v>
      </c>
      <c r="C319" s="861"/>
      <c r="D319" s="211">
        <v>15481.2</v>
      </c>
      <c r="E319" s="212" t="s">
        <v>3273</v>
      </c>
      <c r="F319" s="862"/>
      <c r="G319" s="213" t="s">
        <v>4012</v>
      </c>
      <c r="H319" s="230" t="s">
        <v>4013</v>
      </c>
      <c r="I319" s="231" t="s">
        <v>769</v>
      </c>
      <c r="J319" s="219"/>
      <c r="K319" s="231" t="s">
        <v>769</v>
      </c>
      <c r="L319" s="219"/>
      <c r="M319" s="203"/>
      <c r="N319" s="203"/>
      <c r="O319" s="232" t="s">
        <v>769</v>
      </c>
      <c r="P319" s="203"/>
      <c r="Q319" s="223"/>
    </row>
    <row r="320" spans="1:17" s="176" customFormat="1" ht="36.75" customHeight="1" x14ac:dyDescent="0.2">
      <c r="A320" s="239" t="s">
        <v>4014</v>
      </c>
      <c r="B320" s="227" t="s">
        <v>4002</v>
      </c>
      <c r="C320" s="229" t="s">
        <v>4015</v>
      </c>
      <c r="D320" s="211">
        <v>12196.93</v>
      </c>
      <c r="E320" s="212" t="s">
        <v>3407</v>
      </c>
      <c r="F320" s="226">
        <v>41718</v>
      </c>
      <c r="G320" s="213" t="s">
        <v>4016</v>
      </c>
      <c r="H320" s="230" t="s">
        <v>4017</v>
      </c>
      <c r="I320" s="231" t="s">
        <v>769</v>
      </c>
      <c r="J320" s="231"/>
      <c r="K320" s="231" t="s">
        <v>769</v>
      </c>
      <c r="L320" s="231"/>
      <c r="M320" s="231" t="s">
        <v>769</v>
      </c>
      <c r="N320" s="231"/>
      <c r="O320" s="231"/>
      <c r="P320" s="231"/>
      <c r="Q320" s="223"/>
    </row>
    <row r="321" spans="1:17" s="176" customFormat="1" ht="44.25" customHeight="1" x14ac:dyDescent="0.2">
      <c r="A321" s="239" t="s">
        <v>4018</v>
      </c>
      <c r="B321" s="227" t="s">
        <v>4019</v>
      </c>
      <c r="C321" s="229" t="s">
        <v>3985</v>
      </c>
      <c r="D321" s="211">
        <v>120000</v>
      </c>
      <c r="E321" s="212" t="s">
        <v>3531</v>
      </c>
      <c r="F321" s="226">
        <v>41718</v>
      </c>
      <c r="G321" s="213" t="s">
        <v>4020</v>
      </c>
      <c r="H321" s="230" t="s">
        <v>4021</v>
      </c>
      <c r="I321" s="231" t="s">
        <v>769</v>
      </c>
      <c r="J321" s="231"/>
      <c r="K321" s="231" t="s">
        <v>769</v>
      </c>
      <c r="L321" s="231"/>
      <c r="M321" s="231" t="s">
        <v>769</v>
      </c>
      <c r="N321" s="231"/>
      <c r="O321" s="231"/>
      <c r="P321" s="231"/>
      <c r="Q321" s="223"/>
    </row>
    <row r="322" spans="1:17" s="176" customFormat="1" ht="81" customHeight="1" x14ac:dyDescent="0.2">
      <c r="A322" s="239" t="s">
        <v>4022</v>
      </c>
      <c r="B322" s="227" t="s">
        <v>3549</v>
      </c>
      <c r="C322" s="229" t="s">
        <v>4007</v>
      </c>
      <c r="D322" s="211">
        <v>23029.599999999999</v>
      </c>
      <c r="E322" s="212" t="s">
        <v>3531</v>
      </c>
      <c r="F322" s="226">
        <v>41732</v>
      </c>
      <c r="G322" s="213" t="s">
        <v>4023</v>
      </c>
      <c r="H322" s="230" t="s">
        <v>4024</v>
      </c>
      <c r="I322" s="231"/>
      <c r="J322" s="293" t="s">
        <v>769</v>
      </c>
      <c r="K322" s="231" t="s">
        <v>769</v>
      </c>
      <c r="L322" s="231"/>
      <c r="M322" s="231"/>
      <c r="N322" s="231"/>
      <c r="O322" s="231" t="s">
        <v>769</v>
      </c>
      <c r="P322" s="231"/>
      <c r="Q322" s="307" t="s">
        <v>4039</v>
      </c>
    </row>
    <row r="323" spans="1:17" s="176" customFormat="1" ht="36.75" customHeight="1" x14ac:dyDescent="0.2">
      <c r="A323" s="864" t="s">
        <v>4025</v>
      </c>
      <c r="B323" s="227" t="s">
        <v>4002</v>
      </c>
      <c r="C323" s="861" t="s">
        <v>4015</v>
      </c>
      <c r="D323" s="211">
        <v>10174.25</v>
      </c>
      <c r="E323" s="212" t="s">
        <v>3551</v>
      </c>
      <c r="F323" s="862">
        <v>41779</v>
      </c>
      <c r="G323" s="213" t="s">
        <v>4026</v>
      </c>
      <c r="H323" s="230" t="s">
        <v>4027</v>
      </c>
      <c r="I323" s="231" t="s">
        <v>769</v>
      </c>
      <c r="J323" s="231"/>
      <c r="K323" s="231" t="s">
        <v>769</v>
      </c>
      <c r="L323" s="231"/>
      <c r="M323" s="231" t="s">
        <v>769</v>
      </c>
      <c r="N323" s="231"/>
      <c r="O323" s="231"/>
      <c r="P323" s="231"/>
      <c r="Q323" s="223"/>
    </row>
    <row r="324" spans="1:17" s="176" customFormat="1" ht="37.5" customHeight="1" x14ac:dyDescent="0.2">
      <c r="A324" s="864"/>
      <c r="B324" s="227" t="s">
        <v>3478</v>
      </c>
      <c r="C324" s="861"/>
      <c r="D324" s="211">
        <v>52341.340000000004</v>
      </c>
      <c r="E324" s="212" t="s">
        <v>3551</v>
      </c>
      <c r="F324" s="862"/>
      <c r="G324" s="213" t="s">
        <v>4028</v>
      </c>
      <c r="H324" s="230" t="s">
        <v>4029</v>
      </c>
      <c r="I324" s="231" t="s">
        <v>769</v>
      </c>
      <c r="J324" s="231"/>
      <c r="K324" s="231" t="s">
        <v>769</v>
      </c>
      <c r="L324" s="231"/>
      <c r="M324" s="231" t="s">
        <v>769</v>
      </c>
      <c r="N324" s="231"/>
      <c r="O324" s="231"/>
      <c r="P324" s="231"/>
      <c r="Q324" s="225"/>
    </row>
    <row r="325" spans="1:17" s="176" customFormat="1" ht="91.5" customHeight="1" x14ac:dyDescent="0.2">
      <c r="A325" s="864"/>
      <c r="B325" s="227" t="s">
        <v>3608</v>
      </c>
      <c r="C325" s="861"/>
      <c r="D325" s="211">
        <v>143998.04</v>
      </c>
      <c r="E325" s="212" t="s">
        <v>3551</v>
      </c>
      <c r="F325" s="862"/>
      <c r="G325" s="213" t="s">
        <v>4030</v>
      </c>
      <c r="H325" s="230" t="s">
        <v>4031</v>
      </c>
      <c r="I325" s="231"/>
      <c r="J325" s="231" t="s">
        <v>769</v>
      </c>
      <c r="K325" s="231" t="s">
        <v>769</v>
      </c>
      <c r="L325" s="231"/>
      <c r="M325" s="231"/>
      <c r="N325" s="231"/>
      <c r="O325" s="231" t="s">
        <v>769</v>
      </c>
      <c r="P325" s="231"/>
      <c r="Q325" s="307" t="s">
        <v>4040</v>
      </c>
    </row>
    <row r="326" spans="1:17" s="176" customFormat="1" ht="36.75" customHeight="1" x14ac:dyDescent="0.2">
      <c r="A326" s="864" t="s">
        <v>4032</v>
      </c>
      <c r="B326" s="227" t="s">
        <v>4033</v>
      </c>
      <c r="C326" s="861" t="s">
        <v>4007</v>
      </c>
      <c r="D326" s="211">
        <v>23400</v>
      </c>
      <c r="E326" s="212" t="s">
        <v>3361</v>
      </c>
      <c r="F326" s="862">
        <v>41812</v>
      </c>
      <c r="G326" s="213" t="s">
        <v>4034</v>
      </c>
      <c r="H326" s="230" t="s">
        <v>4035</v>
      </c>
      <c r="I326" s="231" t="s">
        <v>769</v>
      </c>
      <c r="J326" s="231"/>
      <c r="K326" s="231" t="s">
        <v>769</v>
      </c>
      <c r="L326" s="231"/>
      <c r="M326" s="231"/>
      <c r="N326" s="231"/>
      <c r="O326" s="231" t="s">
        <v>769</v>
      </c>
      <c r="P326" s="231"/>
      <c r="Q326" s="223"/>
    </row>
    <row r="327" spans="1:17" s="176" customFormat="1" ht="35.25" customHeight="1" thickBot="1" x14ac:dyDescent="0.25">
      <c r="A327" s="865"/>
      <c r="B327" s="190" t="s">
        <v>3468</v>
      </c>
      <c r="C327" s="866"/>
      <c r="D327" s="214">
        <v>836.2</v>
      </c>
      <c r="E327" s="215" t="s">
        <v>3361</v>
      </c>
      <c r="F327" s="867"/>
      <c r="G327" s="216" t="s">
        <v>4036</v>
      </c>
      <c r="H327" s="217" t="s">
        <v>4037</v>
      </c>
      <c r="I327" s="191" t="s">
        <v>769</v>
      </c>
      <c r="J327" s="191"/>
      <c r="K327" s="191" t="s">
        <v>769</v>
      </c>
      <c r="L327" s="191"/>
      <c r="M327" s="191"/>
      <c r="N327" s="191"/>
      <c r="O327" s="191" t="s">
        <v>769</v>
      </c>
      <c r="P327" s="191"/>
      <c r="Q327" s="224"/>
    </row>
    <row r="328" spans="1:17" s="176" customFormat="1" ht="17.25" customHeight="1" thickTop="1" x14ac:dyDescent="0.2">
      <c r="A328" s="194"/>
      <c r="B328" s="197"/>
      <c r="C328" s="174"/>
      <c r="D328" s="198"/>
      <c r="E328" s="193"/>
      <c r="F328" s="185"/>
      <c r="G328" s="185"/>
      <c r="H328" s="220"/>
      <c r="M328" s="177"/>
      <c r="N328" s="177"/>
      <c r="O328" s="177"/>
      <c r="P328" s="177"/>
      <c r="Q328" s="185"/>
    </row>
    <row r="329" spans="1:17" s="176" customFormat="1" ht="17.25" customHeight="1" x14ac:dyDescent="0.2">
      <c r="A329" s="194"/>
      <c r="B329" s="197"/>
      <c r="C329" s="174"/>
      <c r="D329" s="198"/>
      <c r="E329" s="193"/>
      <c r="F329" s="185"/>
      <c r="G329" s="185"/>
      <c r="H329" s="185"/>
      <c r="M329" s="177"/>
      <c r="N329" s="177"/>
      <c r="O329" s="177"/>
      <c r="P329" s="177"/>
      <c r="Q329" s="185"/>
    </row>
    <row r="330" spans="1:17" s="176" customFormat="1" ht="17.25" customHeight="1" x14ac:dyDescent="0.2">
      <c r="A330" s="194"/>
      <c r="B330" s="197"/>
      <c r="C330" s="174"/>
      <c r="D330" s="198"/>
      <c r="E330" s="193"/>
      <c r="F330" s="185"/>
      <c r="G330" s="185"/>
      <c r="H330" s="185"/>
      <c r="M330" s="177"/>
      <c r="N330" s="177"/>
      <c r="O330" s="177"/>
      <c r="P330" s="177"/>
      <c r="Q330" s="185"/>
    </row>
    <row r="331" spans="1:17" s="176" customFormat="1" ht="17.25" customHeight="1" x14ac:dyDescent="0.2">
      <c r="A331" s="194"/>
      <c r="B331" s="197"/>
      <c r="C331" s="174"/>
      <c r="D331" s="198"/>
      <c r="E331" s="193"/>
      <c r="F331" s="185"/>
      <c r="G331" s="185"/>
      <c r="H331" s="185"/>
      <c r="M331" s="177"/>
      <c r="N331" s="177"/>
      <c r="O331" s="177"/>
      <c r="P331" s="177"/>
      <c r="Q331" s="185"/>
    </row>
    <row r="332" spans="1:17" s="176" customFormat="1" ht="17.25" customHeight="1" x14ac:dyDescent="0.2">
      <c r="A332" s="194"/>
      <c r="B332" s="197"/>
      <c r="C332" s="174"/>
      <c r="D332" s="198"/>
      <c r="E332" s="193"/>
      <c r="F332" s="185"/>
      <c r="G332" s="185"/>
      <c r="H332" s="185"/>
      <c r="M332" s="177"/>
      <c r="N332" s="177"/>
      <c r="O332" s="177"/>
      <c r="P332" s="177"/>
      <c r="Q332" s="185"/>
    </row>
    <row r="333" spans="1:17" s="176" customFormat="1" ht="17.25" customHeight="1" x14ac:dyDescent="0.2">
      <c r="A333" s="194"/>
      <c r="B333" s="197"/>
      <c r="C333" s="174"/>
      <c r="D333" s="198"/>
      <c r="E333" s="193"/>
      <c r="F333" s="185"/>
      <c r="G333" s="185"/>
      <c r="H333" s="185"/>
      <c r="M333" s="177"/>
      <c r="N333" s="177"/>
      <c r="O333" s="177"/>
      <c r="P333" s="177"/>
      <c r="Q333" s="185"/>
    </row>
    <row r="334" spans="1:17" s="176" customFormat="1" ht="17.25" customHeight="1" x14ac:dyDescent="0.2">
      <c r="A334" s="194"/>
      <c r="B334" s="197"/>
      <c r="C334" s="174"/>
      <c r="D334" s="198"/>
      <c r="E334" s="193"/>
      <c r="F334" s="185"/>
      <c r="G334" s="185"/>
      <c r="H334" s="185"/>
      <c r="M334" s="177"/>
      <c r="N334" s="177"/>
      <c r="O334" s="177"/>
      <c r="P334" s="177"/>
      <c r="Q334" s="185"/>
    </row>
    <row r="335" spans="1:17" s="176" customFormat="1" ht="17.25" customHeight="1" x14ac:dyDescent="0.2">
      <c r="A335" s="194"/>
      <c r="B335" s="197"/>
      <c r="C335" s="174"/>
      <c r="D335" s="198"/>
      <c r="E335" s="193"/>
      <c r="F335" s="185"/>
      <c r="G335" s="185"/>
      <c r="H335" s="185"/>
      <c r="M335" s="177"/>
      <c r="N335" s="177"/>
      <c r="O335" s="177"/>
      <c r="P335" s="177"/>
      <c r="Q335" s="185"/>
    </row>
    <row r="336" spans="1:17" s="176" customFormat="1" ht="17.25" customHeight="1" x14ac:dyDescent="0.2">
      <c r="A336" s="194"/>
      <c r="B336" s="197"/>
      <c r="C336" s="174"/>
      <c r="D336" s="198"/>
      <c r="E336" s="193"/>
      <c r="F336" s="185"/>
      <c r="G336" s="185"/>
      <c r="H336" s="185"/>
      <c r="M336" s="177"/>
      <c r="N336" s="177"/>
      <c r="O336" s="177"/>
      <c r="P336" s="177"/>
      <c r="Q336" s="185"/>
    </row>
    <row r="337" spans="1:17" s="176" customFormat="1" ht="17.25" customHeight="1" x14ac:dyDescent="0.2">
      <c r="A337" s="194"/>
      <c r="B337" s="197"/>
      <c r="C337" s="174"/>
      <c r="D337" s="198"/>
      <c r="E337" s="193"/>
      <c r="F337" s="185"/>
      <c r="G337" s="185"/>
      <c r="H337" s="185"/>
      <c r="M337" s="177"/>
      <c r="N337" s="177"/>
      <c r="O337" s="177"/>
      <c r="P337" s="177"/>
      <c r="Q337" s="185"/>
    </row>
    <row r="338" spans="1:17" s="176" customFormat="1" ht="17.25" customHeight="1" x14ac:dyDescent="0.2">
      <c r="A338" s="194"/>
      <c r="B338" s="197"/>
      <c r="C338" s="174"/>
      <c r="D338" s="198"/>
      <c r="E338" s="193"/>
      <c r="F338" s="185"/>
      <c r="G338" s="185"/>
      <c r="H338" s="185"/>
      <c r="M338" s="177"/>
      <c r="N338" s="177"/>
      <c r="O338" s="177"/>
      <c r="P338" s="177"/>
      <c r="Q338" s="185"/>
    </row>
    <row r="339" spans="1:17" s="176" customFormat="1" ht="17.25" customHeight="1" x14ac:dyDescent="0.2">
      <c r="A339" s="194"/>
      <c r="B339" s="197"/>
      <c r="C339" s="174"/>
      <c r="D339" s="198"/>
      <c r="E339" s="193"/>
      <c r="F339" s="185"/>
      <c r="G339" s="185"/>
      <c r="H339" s="185"/>
      <c r="M339" s="177"/>
      <c r="N339" s="177"/>
      <c r="O339" s="177"/>
      <c r="P339" s="177"/>
      <c r="Q339" s="185"/>
    </row>
    <row r="340" spans="1:17" s="176" customFormat="1" ht="17.25" customHeight="1" x14ac:dyDescent="0.2">
      <c r="A340" s="194"/>
      <c r="B340" s="197"/>
      <c r="C340" s="174"/>
      <c r="D340" s="198"/>
      <c r="E340" s="193"/>
      <c r="F340" s="185"/>
      <c r="G340" s="185"/>
      <c r="H340" s="185"/>
      <c r="M340" s="177"/>
      <c r="N340" s="177"/>
      <c r="O340" s="177"/>
      <c r="P340" s="177"/>
      <c r="Q340" s="185"/>
    </row>
    <row r="341" spans="1:17" s="176" customFormat="1" ht="17.25" customHeight="1" x14ac:dyDescent="0.2">
      <c r="A341" s="194"/>
      <c r="B341" s="197"/>
      <c r="C341" s="174"/>
      <c r="D341" s="198"/>
      <c r="E341" s="193"/>
      <c r="F341" s="185"/>
      <c r="G341" s="185"/>
      <c r="H341" s="185"/>
      <c r="M341" s="177"/>
      <c r="N341" s="177"/>
      <c r="O341" s="177"/>
      <c r="P341" s="177"/>
      <c r="Q341" s="185"/>
    </row>
    <row r="342" spans="1:17" s="176" customFormat="1" ht="17.25" customHeight="1" x14ac:dyDescent="0.2">
      <c r="A342" s="194"/>
      <c r="B342" s="197"/>
      <c r="C342" s="174"/>
      <c r="D342" s="198"/>
      <c r="E342" s="193"/>
      <c r="F342" s="185"/>
      <c r="G342" s="185"/>
      <c r="H342" s="185"/>
      <c r="M342" s="177"/>
      <c r="N342" s="177"/>
      <c r="O342" s="177"/>
      <c r="P342" s="177"/>
      <c r="Q342" s="185"/>
    </row>
    <row r="343" spans="1:17" s="176" customFormat="1" ht="17.25" customHeight="1" x14ac:dyDescent="0.2">
      <c r="A343" s="194"/>
      <c r="B343" s="197"/>
      <c r="C343" s="174"/>
      <c r="D343" s="198"/>
      <c r="E343" s="193"/>
      <c r="F343" s="185"/>
      <c r="G343" s="185"/>
      <c r="H343" s="185"/>
      <c r="M343" s="177"/>
      <c r="N343" s="177"/>
      <c r="O343" s="177"/>
      <c r="P343" s="177"/>
      <c r="Q343" s="185"/>
    </row>
    <row r="344" spans="1:17" s="176" customFormat="1" ht="17.25" customHeight="1" x14ac:dyDescent="0.2">
      <c r="A344" s="194"/>
      <c r="B344" s="197"/>
      <c r="C344" s="174"/>
      <c r="D344" s="198"/>
      <c r="E344" s="193"/>
      <c r="F344" s="185"/>
      <c r="G344" s="185"/>
      <c r="H344" s="185"/>
      <c r="M344" s="177"/>
      <c r="N344" s="177"/>
      <c r="O344" s="177"/>
      <c r="P344" s="177"/>
      <c r="Q344" s="185"/>
    </row>
    <row r="345" spans="1:17" s="176" customFormat="1" ht="17.25" customHeight="1" x14ac:dyDescent="0.2">
      <c r="A345" s="194"/>
      <c r="B345" s="197"/>
      <c r="C345" s="174"/>
      <c r="D345" s="198"/>
      <c r="E345" s="193"/>
      <c r="F345" s="185"/>
      <c r="G345" s="185"/>
      <c r="H345" s="185"/>
      <c r="M345" s="177"/>
      <c r="N345" s="177"/>
      <c r="O345" s="177"/>
      <c r="P345" s="177"/>
      <c r="Q345" s="185"/>
    </row>
    <row r="346" spans="1:17" s="176" customFormat="1" ht="17.25" customHeight="1" x14ac:dyDescent="0.2">
      <c r="A346" s="194"/>
      <c r="B346" s="197"/>
      <c r="C346" s="174"/>
      <c r="D346" s="198"/>
      <c r="E346" s="193"/>
      <c r="F346" s="185"/>
      <c r="G346" s="185"/>
      <c r="H346" s="185"/>
      <c r="M346" s="177"/>
      <c r="N346" s="177"/>
      <c r="O346" s="177"/>
      <c r="P346" s="177"/>
      <c r="Q346" s="185"/>
    </row>
    <row r="347" spans="1:17" s="176" customFormat="1" ht="17.25" customHeight="1" x14ac:dyDescent="0.2">
      <c r="A347" s="194"/>
      <c r="B347" s="197"/>
      <c r="C347" s="174"/>
      <c r="D347" s="198"/>
      <c r="E347" s="193"/>
      <c r="F347" s="185"/>
      <c r="G347" s="185"/>
      <c r="H347" s="185"/>
      <c r="M347" s="177"/>
      <c r="N347" s="177"/>
      <c r="O347" s="177"/>
      <c r="P347" s="177"/>
      <c r="Q347" s="185"/>
    </row>
    <row r="348" spans="1:17" s="176" customFormat="1" ht="17.25" customHeight="1" x14ac:dyDescent="0.2">
      <c r="A348" s="194"/>
      <c r="B348" s="197"/>
      <c r="C348" s="174"/>
      <c r="D348" s="198"/>
      <c r="E348" s="193"/>
      <c r="F348" s="185"/>
      <c r="G348" s="185"/>
      <c r="H348" s="185"/>
      <c r="M348" s="177"/>
      <c r="N348" s="177"/>
      <c r="O348" s="177"/>
      <c r="P348" s="177"/>
      <c r="Q348" s="185"/>
    </row>
    <row r="349" spans="1:17" s="176" customFormat="1" ht="17.25" customHeight="1" x14ac:dyDescent="0.2">
      <c r="A349" s="194"/>
      <c r="B349" s="197"/>
      <c r="C349" s="174"/>
      <c r="D349" s="198"/>
      <c r="E349" s="193"/>
      <c r="F349" s="185"/>
      <c r="G349" s="185"/>
      <c r="H349" s="185"/>
      <c r="M349" s="177"/>
      <c r="N349" s="177"/>
      <c r="O349" s="177"/>
      <c r="P349" s="177"/>
      <c r="Q349" s="185"/>
    </row>
    <row r="350" spans="1:17" s="176" customFormat="1" ht="17.25" customHeight="1" x14ac:dyDescent="0.2">
      <c r="A350" s="194"/>
      <c r="B350" s="197"/>
      <c r="C350" s="174"/>
      <c r="D350" s="198"/>
      <c r="E350" s="193"/>
      <c r="F350" s="185"/>
      <c r="G350" s="185"/>
      <c r="H350" s="185"/>
      <c r="M350" s="177"/>
      <c r="N350" s="177"/>
      <c r="O350" s="177"/>
      <c r="P350" s="177"/>
      <c r="Q350" s="185"/>
    </row>
    <row r="351" spans="1:17" s="176" customFormat="1" ht="17.25" customHeight="1" x14ac:dyDescent="0.2">
      <c r="A351" s="194"/>
      <c r="B351" s="197"/>
      <c r="C351" s="174"/>
      <c r="D351" s="198"/>
      <c r="E351" s="193"/>
      <c r="F351" s="185"/>
      <c r="G351" s="185"/>
      <c r="H351" s="185"/>
      <c r="M351" s="177"/>
      <c r="N351" s="177"/>
      <c r="O351" s="177"/>
      <c r="P351" s="177"/>
      <c r="Q351" s="185"/>
    </row>
    <row r="352" spans="1:17" s="176" customFormat="1" ht="17.25" customHeight="1" x14ac:dyDescent="0.2">
      <c r="A352" s="194"/>
      <c r="B352" s="197"/>
      <c r="C352" s="174"/>
      <c r="D352" s="198"/>
      <c r="E352" s="193"/>
      <c r="F352" s="185"/>
      <c r="G352" s="185"/>
      <c r="H352" s="185"/>
      <c r="M352" s="177"/>
      <c r="N352" s="177"/>
      <c r="O352" s="177"/>
      <c r="P352" s="177"/>
      <c r="Q352" s="185"/>
    </row>
    <row r="353" spans="1:17" s="176" customFormat="1" ht="17.25" customHeight="1" x14ac:dyDescent="0.2">
      <c r="A353" s="194"/>
      <c r="B353" s="197"/>
      <c r="C353" s="174"/>
      <c r="D353" s="198"/>
      <c r="E353" s="193"/>
      <c r="F353" s="185"/>
      <c r="G353" s="185"/>
      <c r="H353" s="185"/>
      <c r="M353" s="177"/>
      <c r="N353" s="177"/>
      <c r="O353" s="177"/>
      <c r="P353" s="177"/>
      <c r="Q353" s="185"/>
    </row>
    <row r="354" spans="1:17" s="176" customFormat="1" ht="17.25" customHeight="1" x14ac:dyDescent="0.2">
      <c r="A354" s="194"/>
      <c r="B354" s="197"/>
      <c r="C354" s="174"/>
      <c r="D354" s="198"/>
      <c r="E354" s="193"/>
      <c r="F354" s="185"/>
      <c r="G354" s="185"/>
      <c r="H354" s="185"/>
      <c r="M354" s="177"/>
      <c r="N354" s="177"/>
      <c r="O354" s="177"/>
      <c r="P354" s="177"/>
      <c r="Q354" s="185"/>
    </row>
    <row r="355" spans="1:17" s="176" customFormat="1" ht="17.25" customHeight="1" x14ac:dyDescent="0.2">
      <c r="A355" s="194"/>
      <c r="B355" s="197"/>
      <c r="C355" s="174"/>
      <c r="D355" s="198"/>
      <c r="E355" s="193"/>
      <c r="F355" s="185"/>
      <c r="G355" s="185"/>
      <c r="H355" s="185"/>
      <c r="M355" s="177"/>
      <c r="N355" s="177"/>
      <c r="O355" s="177"/>
      <c r="P355" s="177"/>
      <c r="Q355" s="185"/>
    </row>
    <row r="356" spans="1:17" s="176" customFormat="1" ht="17.25" customHeight="1" x14ac:dyDescent="0.2">
      <c r="A356" s="194"/>
      <c r="B356" s="197"/>
      <c r="C356" s="174"/>
      <c r="D356" s="198"/>
      <c r="E356" s="193"/>
      <c r="F356" s="185"/>
      <c r="G356" s="185"/>
      <c r="H356" s="185"/>
      <c r="M356" s="177"/>
      <c r="N356" s="177"/>
      <c r="O356" s="177"/>
      <c r="P356" s="177"/>
      <c r="Q356" s="185"/>
    </row>
    <row r="357" spans="1:17" s="176" customFormat="1" ht="17.25" customHeight="1" x14ac:dyDescent="0.2">
      <c r="A357" s="194"/>
      <c r="B357" s="197"/>
      <c r="C357" s="174"/>
      <c r="D357" s="198"/>
      <c r="E357" s="193"/>
      <c r="F357" s="185"/>
      <c r="G357" s="185"/>
      <c r="H357" s="185"/>
      <c r="M357" s="177"/>
      <c r="N357" s="177"/>
      <c r="O357" s="177"/>
      <c r="P357" s="177"/>
      <c r="Q357" s="185"/>
    </row>
    <row r="358" spans="1:17" s="176" customFormat="1" ht="17.25" customHeight="1" x14ac:dyDescent="0.2">
      <c r="A358" s="194"/>
      <c r="B358" s="197"/>
      <c r="C358" s="174"/>
      <c r="D358" s="198"/>
      <c r="E358" s="193"/>
      <c r="F358" s="185"/>
      <c r="G358" s="185"/>
      <c r="H358" s="185"/>
      <c r="M358" s="177"/>
      <c r="N358" s="177"/>
      <c r="O358" s="177"/>
      <c r="P358" s="177"/>
      <c r="Q358" s="185"/>
    </row>
    <row r="359" spans="1:17" s="176" customFormat="1" ht="17.25" customHeight="1" x14ac:dyDescent="0.2">
      <c r="A359" s="194"/>
      <c r="B359" s="197"/>
      <c r="C359" s="174"/>
      <c r="D359" s="198"/>
      <c r="E359" s="193"/>
      <c r="F359" s="185"/>
      <c r="G359" s="185"/>
      <c r="H359" s="185"/>
      <c r="M359" s="177"/>
      <c r="N359" s="177"/>
      <c r="O359" s="177"/>
      <c r="P359" s="177"/>
      <c r="Q359" s="185"/>
    </row>
    <row r="360" spans="1:17" s="176" customFormat="1" ht="17.25" customHeight="1" x14ac:dyDescent="0.2">
      <c r="A360" s="194"/>
      <c r="B360" s="197"/>
      <c r="C360" s="174"/>
      <c r="D360" s="198"/>
      <c r="E360" s="193"/>
      <c r="F360" s="185"/>
      <c r="G360" s="185"/>
      <c r="H360" s="185"/>
      <c r="M360" s="177"/>
      <c r="N360" s="177"/>
      <c r="O360" s="177"/>
      <c r="P360" s="177"/>
      <c r="Q360" s="185"/>
    </row>
    <row r="361" spans="1:17" s="176" customFormat="1" ht="17.25" customHeight="1" x14ac:dyDescent="0.2">
      <c r="A361" s="194"/>
      <c r="B361" s="197"/>
      <c r="C361" s="174"/>
      <c r="D361" s="198"/>
      <c r="E361" s="193"/>
      <c r="F361" s="185"/>
      <c r="G361" s="185"/>
      <c r="H361" s="185"/>
      <c r="M361" s="177"/>
      <c r="N361" s="177"/>
      <c r="O361" s="177"/>
      <c r="P361" s="177"/>
      <c r="Q361" s="185"/>
    </row>
    <row r="362" spans="1:17" s="176" customFormat="1" ht="17.25" customHeight="1" x14ac:dyDescent="0.2">
      <c r="A362" s="194"/>
      <c r="B362" s="197"/>
      <c r="C362" s="174"/>
      <c r="D362" s="198"/>
      <c r="E362" s="193"/>
      <c r="F362" s="185"/>
      <c r="G362" s="185"/>
      <c r="H362" s="185"/>
      <c r="M362" s="177"/>
      <c r="N362" s="177"/>
      <c r="O362" s="177"/>
      <c r="P362" s="177"/>
      <c r="Q362" s="185"/>
    </row>
    <row r="363" spans="1:17" s="176" customFormat="1" ht="17.25" customHeight="1" x14ac:dyDescent="0.2">
      <c r="A363" s="194"/>
      <c r="B363" s="197"/>
      <c r="C363" s="174"/>
      <c r="D363" s="198"/>
      <c r="E363" s="193"/>
      <c r="F363" s="185"/>
      <c r="G363" s="185"/>
      <c r="H363" s="185"/>
      <c r="M363" s="177"/>
      <c r="N363" s="177"/>
      <c r="O363" s="177"/>
      <c r="P363" s="177"/>
      <c r="Q363" s="185"/>
    </row>
    <row r="364" spans="1:17" s="176" customFormat="1" ht="17.25" customHeight="1" x14ac:dyDescent="0.2">
      <c r="A364" s="194"/>
      <c r="B364" s="197"/>
      <c r="C364" s="174"/>
      <c r="D364" s="198"/>
      <c r="E364" s="193"/>
      <c r="F364" s="185"/>
      <c r="G364" s="185"/>
      <c r="H364" s="185"/>
      <c r="M364" s="177"/>
      <c r="N364" s="177"/>
      <c r="O364" s="177"/>
      <c r="P364" s="177"/>
      <c r="Q364" s="185"/>
    </row>
    <row r="365" spans="1:17" s="176" customFormat="1" ht="17.25" customHeight="1" x14ac:dyDescent="0.2">
      <c r="A365" s="194"/>
      <c r="B365" s="197"/>
      <c r="C365" s="174"/>
      <c r="D365" s="198"/>
      <c r="E365" s="193"/>
      <c r="F365" s="185"/>
      <c r="G365" s="185"/>
      <c r="H365" s="185"/>
      <c r="M365" s="177"/>
      <c r="N365" s="177"/>
      <c r="O365" s="177"/>
      <c r="P365" s="177"/>
      <c r="Q365" s="185"/>
    </row>
    <row r="366" spans="1:17" s="176" customFormat="1" ht="17.25" customHeight="1" x14ac:dyDescent="0.2">
      <c r="A366" s="194"/>
      <c r="B366" s="197"/>
      <c r="C366" s="174"/>
      <c r="D366" s="198"/>
      <c r="E366" s="193"/>
      <c r="F366" s="185"/>
      <c r="G366" s="185"/>
      <c r="H366" s="185"/>
      <c r="M366" s="177"/>
      <c r="N366" s="177"/>
      <c r="O366" s="177"/>
      <c r="P366" s="177"/>
      <c r="Q366" s="185"/>
    </row>
    <row r="367" spans="1:17" s="176" customFormat="1" ht="17.25" customHeight="1" x14ac:dyDescent="0.2">
      <c r="A367" s="194"/>
      <c r="B367" s="197"/>
      <c r="C367" s="174"/>
      <c r="D367" s="198"/>
      <c r="E367" s="193"/>
      <c r="F367" s="185"/>
      <c r="G367" s="185"/>
      <c r="H367" s="185"/>
      <c r="M367" s="177"/>
      <c r="N367" s="177"/>
      <c r="O367" s="177"/>
      <c r="P367" s="177"/>
      <c r="Q367" s="185"/>
    </row>
    <row r="368" spans="1:17" s="176" customFormat="1" ht="17.25" customHeight="1" x14ac:dyDescent="0.2">
      <c r="A368" s="194"/>
      <c r="B368" s="197"/>
      <c r="C368" s="174"/>
      <c r="D368" s="198"/>
      <c r="E368" s="193"/>
      <c r="F368" s="185"/>
      <c r="G368" s="185"/>
      <c r="H368" s="185"/>
      <c r="M368" s="177"/>
      <c r="N368" s="177"/>
      <c r="O368" s="177"/>
      <c r="P368" s="177"/>
      <c r="Q368" s="185"/>
    </row>
    <row r="369" spans="1:17" s="176" customFormat="1" ht="17.25" customHeight="1" x14ac:dyDescent="0.2">
      <c r="A369" s="194"/>
      <c r="B369" s="197"/>
      <c r="C369" s="174"/>
      <c r="D369" s="198"/>
      <c r="E369" s="193"/>
      <c r="F369" s="185"/>
      <c r="G369" s="185"/>
      <c r="H369" s="185"/>
      <c r="M369" s="177"/>
      <c r="N369" s="177"/>
      <c r="O369" s="177"/>
      <c r="P369" s="177"/>
      <c r="Q369" s="185"/>
    </row>
    <row r="370" spans="1:17" s="176" customFormat="1" ht="17.25" customHeight="1" x14ac:dyDescent="0.2">
      <c r="A370" s="194"/>
      <c r="B370" s="197"/>
      <c r="C370" s="174"/>
      <c r="D370" s="198"/>
      <c r="E370" s="193"/>
      <c r="F370" s="185"/>
      <c r="G370" s="185"/>
      <c r="H370" s="185"/>
      <c r="M370" s="177"/>
      <c r="N370" s="177"/>
      <c r="O370" s="177"/>
      <c r="P370" s="177"/>
      <c r="Q370" s="185"/>
    </row>
    <row r="371" spans="1:17" s="176" customFormat="1" ht="17.25" customHeight="1" x14ac:dyDescent="0.2">
      <c r="A371" s="194"/>
      <c r="B371" s="197"/>
      <c r="C371" s="174"/>
      <c r="D371" s="198"/>
      <c r="E371" s="193"/>
      <c r="F371" s="185"/>
      <c r="G371" s="185"/>
      <c r="H371" s="185"/>
      <c r="M371" s="177"/>
      <c r="N371" s="177"/>
      <c r="O371" s="177"/>
      <c r="P371" s="177"/>
      <c r="Q371" s="185"/>
    </row>
    <row r="372" spans="1:17" s="176" customFormat="1" ht="17.25" customHeight="1" x14ac:dyDescent="0.2">
      <c r="A372" s="194"/>
      <c r="B372" s="197"/>
      <c r="C372" s="174"/>
      <c r="D372" s="198"/>
      <c r="E372" s="193"/>
      <c r="F372" s="185"/>
      <c r="G372" s="185"/>
      <c r="H372" s="185"/>
      <c r="M372" s="177"/>
      <c r="N372" s="177"/>
      <c r="O372" s="177"/>
      <c r="P372" s="177"/>
      <c r="Q372" s="185"/>
    </row>
    <row r="373" spans="1:17" s="176" customFormat="1" ht="17.25" customHeight="1" x14ac:dyDescent="0.2">
      <c r="A373" s="194"/>
      <c r="B373" s="197"/>
      <c r="C373" s="174"/>
      <c r="D373" s="198"/>
      <c r="E373" s="193"/>
      <c r="F373" s="185"/>
      <c r="G373" s="185"/>
      <c r="H373" s="185"/>
      <c r="M373" s="177"/>
      <c r="N373" s="177"/>
      <c r="O373" s="177"/>
      <c r="P373" s="177"/>
      <c r="Q373" s="185"/>
    </row>
    <row r="374" spans="1:17" s="176" customFormat="1" ht="17.25" customHeight="1" x14ac:dyDescent="0.2">
      <c r="A374" s="194"/>
      <c r="B374" s="197"/>
      <c r="C374" s="174"/>
      <c r="D374" s="198"/>
      <c r="E374" s="193"/>
      <c r="F374" s="185"/>
      <c r="G374" s="185"/>
      <c r="H374" s="185"/>
      <c r="M374" s="177"/>
      <c r="N374" s="177"/>
      <c r="O374" s="177"/>
      <c r="P374" s="177"/>
      <c r="Q374" s="185"/>
    </row>
    <row r="375" spans="1:17" s="176" customFormat="1" ht="17.25" customHeight="1" x14ac:dyDescent="0.2">
      <c r="A375" s="194"/>
      <c r="B375" s="197"/>
      <c r="C375" s="174"/>
      <c r="D375" s="198"/>
      <c r="E375" s="193"/>
      <c r="F375" s="185"/>
      <c r="G375" s="185"/>
      <c r="H375" s="185"/>
      <c r="M375" s="177"/>
      <c r="N375" s="177"/>
      <c r="O375" s="177"/>
      <c r="P375" s="177"/>
      <c r="Q375" s="185"/>
    </row>
    <row r="376" spans="1:17" s="176" customFormat="1" ht="17.25" customHeight="1" x14ac:dyDescent="0.2">
      <c r="A376" s="194"/>
      <c r="B376" s="197"/>
      <c r="C376" s="174"/>
      <c r="D376" s="198"/>
      <c r="E376" s="193"/>
      <c r="F376" s="185"/>
      <c r="G376" s="185"/>
      <c r="H376" s="185"/>
      <c r="M376" s="177"/>
      <c r="N376" s="177"/>
      <c r="O376" s="177"/>
      <c r="P376" s="177"/>
      <c r="Q376" s="185"/>
    </row>
    <row r="377" spans="1:17" s="176" customFormat="1" ht="17.25" customHeight="1" x14ac:dyDescent="0.2">
      <c r="A377" s="194"/>
      <c r="B377" s="197"/>
      <c r="C377" s="174"/>
      <c r="D377" s="198"/>
      <c r="E377" s="193"/>
      <c r="F377" s="185"/>
      <c r="G377" s="185"/>
      <c r="H377" s="185"/>
      <c r="M377" s="177"/>
      <c r="N377" s="177"/>
      <c r="O377" s="177"/>
      <c r="P377" s="177"/>
      <c r="Q377" s="185"/>
    </row>
    <row r="378" spans="1:17" s="176" customFormat="1" ht="17.25" customHeight="1" x14ac:dyDescent="0.2">
      <c r="A378" s="194"/>
      <c r="B378" s="197"/>
      <c r="C378" s="174"/>
      <c r="D378" s="198"/>
      <c r="E378" s="193"/>
      <c r="F378" s="185"/>
      <c r="G378" s="185"/>
      <c r="H378" s="185"/>
      <c r="M378" s="177"/>
      <c r="N378" s="177"/>
      <c r="O378" s="177"/>
      <c r="P378" s="177"/>
      <c r="Q378" s="185"/>
    </row>
    <row r="379" spans="1:17" s="176" customFormat="1" ht="17.25" customHeight="1" x14ac:dyDescent="0.2">
      <c r="A379" s="194"/>
      <c r="B379" s="197"/>
      <c r="C379" s="174"/>
      <c r="D379" s="198"/>
      <c r="E379" s="193"/>
      <c r="F379" s="185"/>
      <c r="G379" s="185"/>
      <c r="H379" s="185"/>
      <c r="M379" s="177"/>
      <c r="N379" s="177"/>
      <c r="O379" s="177"/>
      <c r="P379" s="177"/>
      <c r="Q379" s="185"/>
    </row>
    <row r="380" spans="1:17" s="176" customFormat="1" ht="17.25" customHeight="1" x14ac:dyDescent="0.2">
      <c r="A380" s="194"/>
      <c r="B380" s="197"/>
      <c r="C380" s="174"/>
      <c r="D380" s="198"/>
      <c r="E380" s="193"/>
      <c r="F380" s="185"/>
      <c r="G380" s="185"/>
      <c r="H380" s="185"/>
      <c r="M380" s="177"/>
      <c r="N380" s="177"/>
      <c r="O380" s="177"/>
      <c r="P380" s="177"/>
      <c r="Q380" s="185"/>
    </row>
    <row r="381" spans="1:17" s="176" customFormat="1" ht="17.25" customHeight="1" x14ac:dyDescent="0.2">
      <c r="A381" s="194"/>
      <c r="B381" s="197"/>
      <c r="C381" s="174"/>
      <c r="D381" s="198"/>
      <c r="E381" s="193"/>
      <c r="F381" s="185"/>
      <c r="G381" s="185"/>
      <c r="H381" s="185"/>
      <c r="M381" s="177"/>
      <c r="N381" s="177"/>
      <c r="O381" s="177"/>
      <c r="P381" s="177"/>
      <c r="Q381" s="185"/>
    </row>
    <row r="382" spans="1:17" s="176" customFormat="1" ht="17.25" customHeight="1" x14ac:dyDescent="0.2">
      <c r="A382" s="194"/>
      <c r="B382" s="197"/>
      <c r="C382" s="174"/>
      <c r="D382" s="198"/>
      <c r="E382" s="193"/>
      <c r="F382" s="185"/>
      <c r="G382" s="185"/>
      <c r="H382" s="185"/>
      <c r="M382" s="177"/>
      <c r="N382" s="177"/>
      <c r="O382" s="177"/>
      <c r="P382" s="177"/>
      <c r="Q382" s="185"/>
    </row>
    <row r="383" spans="1:17" s="176" customFormat="1" ht="17.25" customHeight="1" x14ac:dyDescent="0.2">
      <c r="A383" s="194"/>
      <c r="B383" s="197"/>
      <c r="C383" s="174"/>
      <c r="D383" s="198"/>
      <c r="E383" s="193"/>
      <c r="F383" s="185"/>
      <c r="G383" s="185"/>
      <c r="H383" s="185"/>
      <c r="M383" s="177"/>
      <c r="N383" s="177"/>
      <c r="O383" s="177"/>
      <c r="P383" s="177"/>
      <c r="Q383" s="185"/>
    </row>
    <row r="384" spans="1:17" s="176" customFormat="1" ht="17.25" customHeight="1" x14ac:dyDescent="0.2">
      <c r="A384" s="194"/>
      <c r="B384" s="197"/>
      <c r="C384" s="174"/>
      <c r="D384" s="198"/>
      <c r="E384" s="193"/>
      <c r="F384" s="185"/>
      <c r="G384" s="185"/>
      <c r="H384" s="185"/>
      <c r="M384" s="177"/>
      <c r="N384" s="177"/>
      <c r="O384" s="177"/>
      <c r="P384" s="177"/>
      <c r="Q384" s="185"/>
    </row>
    <row r="385" spans="1:17" s="176" customFormat="1" ht="17.25" customHeight="1" x14ac:dyDescent="0.2">
      <c r="A385" s="194"/>
      <c r="B385" s="197"/>
      <c r="C385" s="174"/>
      <c r="D385" s="198"/>
      <c r="E385" s="193"/>
      <c r="F385" s="185"/>
      <c r="G385" s="185"/>
      <c r="H385" s="185"/>
      <c r="M385" s="177"/>
      <c r="N385" s="177"/>
      <c r="O385" s="177"/>
      <c r="P385" s="177"/>
      <c r="Q385" s="185"/>
    </row>
    <row r="386" spans="1:17" s="176" customFormat="1" ht="17.25" customHeight="1" x14ac:dyDescent="0.2">
      <c r="A386" s="194"/>
      <c r="B386" s="197"/>
      <c r="C386" s="174"/>
      <c r="D386" s="198"/>
      <c r="E386" s="193"/>
      <c r="F386" s="185"/>
      <c r="G386" s="185"/>
      <c r="H386" s="185"/>
      <c r="M386" s="177"/>
      <c r="N386" s="177"/>
      <c r="O386" s="177"/>
      <c r="P386" s="177"/>
      <c r="Q386" s="185"/>
    </row>
    <row r="387" spans="1:17" s="176" customFormat="1" ht="17.25" customHeight="1" x14ac:dyDescent="0.2">
      <c r="A387" s="194"/>
      <c r="B387" s="197"/>
      <c r="C387" s="174"/>
      <c r="D387" s="198"/>
      <c r="E387" s="193"/>
      <c r="F387" s="185"/>
      <c r="G387" s="185"/>
      <c r="H387" s="185"/>
      <c r="M387" s="177"/>
      <c r="N387" s="177"/>
      <c r="O387" s="177"/>
      <c r="P387" s="177"/>
      <c r="Q387" s="185"/>
    </row>
    <row r="388" spans="1:17" s="176" customFormat="1" ht="17.25" customHeight="1" x14ac:dyDescent="0.2">
      <c r="A388" s="194"/>
      <c r="B388" s="197"/>
      <c r="C388" s="174"/>
      <c r="D388" s="198"/>
      <c r="E388" s="193"/>
      <c r="F388" s="185"/>
      <c r="G388" s="185"/>
      <c r="H388" s="185"/>
      <c r="M388" s="177"/>
      <c r="N388" s="177"/>
      <c r="O388" s="177"/>
      <c r="P388" s="177"/>
      <c r="Q388" s="185"/>
    </row>
    <row r="389" spans="1:17" s="176" customFormat="1" ht="17.25" customHeight="1" x14ac:dyDescent="0.2">
      <c r="A389" s="194"/>
      <c r="B389" s="197"/>
      <c r="C389" s="174"/>
      <c r="D389" s="198"/>
      <c r="E389" s="193"/>
      <c r="F389" s="185"/>
      <c r="G389" s="185"/>
      <c r="H389" s="185"/>
      <c r="M389" s="177"/>
      <c r="N389" s="177"/>
      <c r="O389" s="177"/>
      <c r="P389" s="177"/>
      <c r="Q389" s="185"/>
    </row>
    <row r="390" spans="1:17" s="176" customFormat="1" ht="17.25" customHeight="1" x14ac:dyDescent="0.2">
      <c r="A390" s="194"/>
      <c r="B390" s="197"/>
      <c r="C390" s="174"/>
      <c r="D390" s="198"/>
      <c r="E390" s="193"/>
      <c r="F390" s="185"/>
      <c r="G390" s="185"/>
      <c r="H390" s="185"/>
      <c r="M390" s="177"/>
      <c r="N390" s="177"/>
      <c r="O390" s="177"/>
      <c r="P390" s="177"/>
      <c r="Q390" s="185"/>
    </row>
    <row r="391" spans="1:17" s="176" customFormat="1" ht="17.25" customHeight="1" x14ac:dyDescent="0.2">
      <c r="A391" s="194"/>
      <c r="B391" s="197"/>
      <c r="C391" s="174"/>
      <c r="D391" s="198"/>
      <c r="E391" s="193"/>
      <c r="F391" s="185"/>
      <c r="G391" s="185"/>
      <c r="H391" s="185"/>
      <c r="M391" s="177"/>
      <c r="N391" s="177"/>
      <c r="O391" s="177"/>
      <c r="P391" s="177"/>
      <c r="Q391" s="185"/>
    </row>
    <row r="392" spans="1:17" s="176" customFormat="1" ht="17.25" customHeight="1" x14ac:dyDescent="0.2">
      <c r="A392" s="194"/>
      <c r="B392" s="197"/>
      <c r="C392" s="174"/>
      <c r="D392" s="198"/>
      <c r="E392" s="193"/>
      <c r="F392" s="185"/>
      <c r="G392" s="185"/>
      <c r="H392" s="185"/>
      <c r="M392" s="177"/>
      <c r="N392" s="177"/>
      <c r="O392" s="177"/>
      <c r="P392" s="177"/>
      <c r="Q392" s="185"/>
    </row>
    <row r="393" spans="1:17" s="176" customFormat="1" ht="17.25" customHeight="1" x14ac:dyDescent="0.2">
      <c r="A393" s="194"/>
      <c r="B393" s="197"/>
      <c r="C393" s="174"/>
      <c r="D393" s="198"/>
      <c r="E393" s="193"/>
      <c r="F393" s="185"/>
      <c r="G393" s="185"/>
      <c r="H393" s="185"/>
      <c r="M393" s="177"/>
      <c r="N393" s="177"/>
      <c r="O393" s="177"/>
      <c r="P393" s="177"/>
      <c r="Q393" s="185"/>
    </row>
    <row r="394" spans="1:17" s="176" customFormat="1" ht="17.25" customHeight="1" x14ac:dyDescent="0.2">
      <c r="A394" s="194"/>
      <c r="B394" s="197"/>
      <c r="C394" s="174"/>
      <c r="D394" s="198"/>
      <c r="E394" s="193"/>
      <c r="F394" s="185"/>
      <c r="G394" s="185"/>
      <c r="H394" s="185"/>
      <c r="M394" s="177"/>
      <c r="N394" s="177"/>
      <c r="O394" s="177"/>
      <c r="P394" s="177"/>
      <c r="Q394" s="185"/>
    </row>
    <row r="395" spans="1:17" s="176" customFormat="1" ht="17.25" customHeight="1" x14ac:dyDescent="0.2">
      <c r="A395" s="194"/>
      <c r="B395" s="197"/>
      <c r="C395" s="174"/>
      <c r="D395" s="198"/>
      <c r="E395" s="193"/>
      <c r="F395" s="185"/>
      <c r="G395" s="185"/>
      <c r="H395" s="185"/>
      <c r="M395" s="177"/>
      <c r="N395" s="177"/>
      <c r="O395" s="177"/>
      <c r="P395" s="177"/>
      <c r="Q395" s="185"/>
    </row>
    <row r="396" spans="1:17" s="176" customFormat="1" ht="17.25" customHeight="1" x14ac:dyDescent="0.2">
      <c r="A396" s="194"/>
      <c r="B396" s="197"/>
      <c r="C396" s="174"/>
      <c r="D396" s="198"/>
      <c r="E396" s="193"/>
      <c r="F396" s="185"/>
      <c r="G396" s="185"/>
      <c r="H396" s="185"/>
      <c r="M396" s="177"/>
      <c r="N396" s="177"/>
      <c r="O396" s="177"/>
      <c r="P396" s="177"/>
      <c r="Q396" s="185"/>
    </row>
    <row r="397" spans="1:17" s="176" customFormat="1" ht="17.25" customHeight="1" x14ac:dyDescent="0.2">
      <c r="A397" s="194"/>
      <c r="B397" s="197"/>
      <c r="C397" s="174"/>
      <c r="D397" s="198"/>
      <c r="E397" s="193"/>
      <c r="F397" s="185"/>
      <c r="G397" s="185"/>
      <c r="H397" s="185"/>
      <c r="M397" s="177"/>
      <c r="N397" s="177"/>
      <c r="O397" s="177"/>
      <c r="P397" s="177"/>
      <c r="Q397" s="185"/>
    </row>
    <row r="398" spans="1:17" s="176" customFormat="1" ht="17.25" customHeight="1" x14ac:dyDescent="0.2">
      <c r="A398" s="194"/>
      <c r="B398" s="197"/>
      <c r="C398" s="174"/>
      <c r="D398" s="198"/>
      <c r="E398" s="193"/>
      <c r="F398" s="185"/>
      <c r="G398" s="185"/>
      <c r="H398" s="185"/>
      <c r="M398" s="177"/>
      <c r="N398" s="177"/>
      <c r="O398" s="177"/>
      <c r="P398" s="177"/>
      <c r="Q398" s="185"/>
    </row>
    <row r="399" spans="1:17" s="176" customFormat="1" ht="17.25" customHeight="1" x14ac:dyDescent="0.2">
      <c r="A399" s="194"/>
      <c r="B399" s="197"/>
      <c r="C399" s="174"/>
      <c r="D399" s="198"/>
      <c r="E399" s="193"/>
      <c r="F399" s="185"/>
      <c r="G399" s="185"/>
      <c r="H399" s="185"/>
      <c r="M399" s="177"/>
      <c r="N399" s="177"/>
      <c r="O399" s="177"/>
      <c r="P399" s="177"/>
      <c r="Q399" s="185"/>
    </row>
    <row r="400" spans="1:17" s="176" customFormat="1" ht="17.25" customHeight="1" x14ac:dyDescent="0.2">
      <c r="A400" s="194"/>
      <c r="B400" s="197"/>
      <c r="C400" s="174"/>
      <c r="D400" s="198"/>
      <c r="E400" s="193"/>
      <c r="F400" s="185"/>
      <c r="G400" s="185"/>
      <c r="H400" s="185"/>
      <c r="M400" s="177"/>
      <c r="N400" s="177"/>
      <c r="O400" s="177"/>
      <c r="P400" s="177"/>
      <c r="Q400" s="185"/>
    </row>
    <row r="401" spans="1:17" s="176" customFormat="1" ht="17.25" customHeight="1" x14ac:dyDescent="0.2">
      <c r="A401" s="194"/>
      <c r="B401" s="197"/>
      <c r="C401" s="174"/>
      <c r="D401" s="198"/>
      <c r="E401" s="193"/>
      <c r="F401" s="185"/>
      <c r="G401" s="185"/>
      <c r="H401" s="185"/>
      <c r="M401" s="177"/>
      <c r="N401" s="177"/>
      <c r="O401" s="177"/>
      <c r="P401" s="177"/>
      <c r="Q401" s="185"/>
    </row>
    <row r="402" spans="1:17" s="176" customFormat="1" ht="17.25" customHeight="1" x14ac:dyDescent="0.2">
      <c r="A402" s="194"/>
      <c r="B402" s="197"/>
      <c r="C402" s="174"/>
      <c r="D402" s="198"/>
      <c r="E402" s="193"/>
      <c r="F402" s="185"/>
      <c r="G402" s="185"/>
      <c r="H402" s="185"/>
      <c r="M402" s="177"/>
      <c r="N402" s="177"/>
      <c r="O402" s="177"/>
      <c r="P402" s="177"/>
      <c r="Q402" s="185"/>
    </row>
    <row r="403" spans="1:17" s="176" customFormat="1" ht="17.25" customHeight="1" x14ac:dyDescent="0.2">
      <c r="A403" s="194"/>
      <c r="B403" s="197"/>
      <c r="C403" s="174"/>
      <c r="D403" s="198"/>
      <c r="E403" s="193"/>
      <c r="F403" s="185"/>
      <c r="G403" s="185"/>
      <c r="H403" s="185"/>
      <c r="M403" s="177"/>
      <c r="N403" s="177"/>
      <c r="O403" s="177"/>
      <c r="P403" s="177"/>
      <c r="Q403" s="185"/>
    </row>
    <row r="404" spans="1:17" s="176" customFormat="1" ht="17.25" customHeight="1" x14ac:dyDescent="0.2">
      <c r="A404" s="194"/>
      <c r="B404" s="197"/>
      <c r="C404" s="174"/>
      <c r="D404" s="198"/>
      <c r="E404" s="193"/>
      <c r="F404" s="185"/>
      <c r="G404" s="185"/>
      <c r="H404" s="185"/>
      <c r="M404" s="177"/>
      <c r="N404" s="177"/>
      <c r="O404" s="177"/>
      <c r="P404" s="177"/>
      <c r="Q404" s="185"/>
    </row>
    <row r="405" spans="1:17" s="176" customFormat="1" ht="17.25" customHeight="1" x14ac:dyDescent="0.2">
      <c r="A405" s="194"/>
      <c r="B405" s="197"/>
      <c r="C405" s="174"/>
      <c r="D405" s="198"/>
      <c r="E405" s="193"/>
      <c r="F405" s="185"/>
      <c r="G405" s="185"/>
      <c r="H405" s="185"/>
      <c r="M405" s="177"/>
      <c r="N405" s="177"/>
      <c r="O405" s="177"/>
      <c r="P405" s="177"/>
      <c r="Q405" s="185"/>
    </row>
    <row r="406" spans="1:17" s="176" customFormat="1" ht="17.25" customHeight="1" x14ac:dyDescent="0.2">
      <c r="A406" s="194"/>
      <c r="B406" s="197"/>
      <c r="C406" s="174"/>
      <c r="D406" s="198"/>
      <c r="E406" s="193"/>
      <c r="F406" s="185"/>
      <c r="G406" s="185"/>
      <c r="H406" s="185"/>
      <c r="M406" s="177"/>
      <c r="N406" s="177"/>
      <c r="O406" s="177"/>
      <c r="P406" s="177"/>
      <c r="Q406" s="185"/>
    </row>
    <row r="407" spans="1:17" s="176" customFormat="1" ht="17.25" customHeight="1" x14ac:dyDescent="0.2">
      <c r="A407" s="194"/>
      <c r="B407" s="197"/>
      <c r="C407" s="174"/>
      <c r="D407" s="198"/>
      <c r="E407" s="193"/>
      <c r="F407" s="185"/>
      <c r="G407" s="185"/>
      <c r="H407" s="185"/>
      <c r="M407" s="177"/>
      <c r="N407" s="177"/>
      <c r="O407" s="177"/>
      <c r="P407" s="177"/>
      <c r="Q407" s="185"/>
    </row>
    <row r="408" spans="1:17" s="176" customFormat="1" ht="17.25" customHeight="1" x14ac:dyDescent="0.2">
      <c r="A408" s="194"/>
      <c r="B408" s="197"/>
      <c r="C408" s="174"/>
      <c r="D408" s="198"/>
      <c r="E408" s="193"/>
      <c r="F408" s="185"/>
      <c r="G408" s="185"/>
      <c r="H408" s="185"/>
      <c r="M408" s="177"/>
      <c r="N408" s="177"/>
      <c r="O408" s="177"/>
      <c r="P408" s="177"/>
      <c r="Q408" s="185"/>
    </row>
    <row r="409" spans="1:17" s="176" customFormat="1" ht="17.25" customHeight="1" x14ac:dyDescent="0.2">
      <c r="A409" s="194"/>
      <c r="B409" s="197"/>
      <c r="C409" s="174"/>
      <c r="D409" s="198"/>
      <c r="E409" s="193"/>
      <c r="F409" s="185"/>
      <c r="G409" s="185"/>
      <c r="H409" s="185"/>
      <c r="M409" s="177"/>
      <c r="N409" s="177"/>
      <c r="O409" s="177"/>
      <c r="P409" s="177"/>
      <c r="Q409" s="185"/>
    </row>
    <row r="410" spans="1:17" s="176" customFormat="1" ht="17.25" customHeight="1" x14ac:dyDescent="0.2">
      <c r="A410" s="194"/>
      <c r="B410" s="197"/>
      <c r="C410" s="174"/>
      <c r="D410" s="198"/>
      <c r="E410" s="193"/>
      <c r="F410" s="185"/>
      <c r="G410" s="185"/>
      <c r="H410" s="185"/>
      <c r="M410" s="177"/>
      <c r="N410" s="177"/>
      <c r="O410" s="177"/>
      <c r="P410" s="177"/>
      <c r="Q410" s="185"/>
    </row>
    <row r="411" spans="1:17" s="176" customFormat="1" ht="17.25" customHeight="1" x14ac:dyDescent="0.2">
      <c r="A411" s="194"/>
      <c r="B411" s="197"/>
      <c r="C411" s="174"/>
      <c r="D411" s="198"/>
      <c r="E411" s="193"/>
      <c r="F411" s="185"/>
      <c r="G411" s="185"/>
      <c r="H411" s="185"/>
      <c r="M411" s="177"/>
      <c r="N411" s="177"/>
      <c r="O411" s="177"/>
      <c r="P411" s="177"/>
      <c r="Q411" s="185"/>
    </row>
    <row r="412" spans="1:17" s="176" customFormat="1" ht="17.25" customHeight="1" x14ac:dyDescent="0.2">
      <c r="A412" s="194"/>
      <c r="B412" s="197"/>
      <c r="C412" s="174"/>
      <c r="D412" s="198"/>
      <c r="E412" s="193"/>
      <c r="F412" s="185"/>
      <c r="G412" s="185"/>
      <c r="H412" s="185"/>
      <c r="M412" s="177"/>
      <c r="N412" s="177"/>
      <c r="O412" s="177"/>
      <c r="P412" s="177"/>
      <c r="Q412" s="185"/>
    </row>
    <row r="413" spans="1:17" s="176" customFormat="1" ht="17.25" customHeight="1" x14ac:dyDescent="0.2">
      <c r="A413" s="194"/>
      <c r="B413" s="197"/>
      <c r="C413" s="174"/>
      <c r="D413" s="198"/>
      <c r="E413" s="193"/>
      <c r="F413" s="185"/>
      <c r="G413" s="185"/>
      <c r="H413" s="185"/>
      <c r="M413" s="177"/>
      <c r="N413" s="177"/>
      <c r="O413" s="177"/>
      <c r="P413" s="177"/>
      <c r="Q413" s="185"/>
    </row>
    <row r="414" spans="1:17" s="176" customFormat="1" ht="17.25" customHeight="1" x14ac:dyDescent="0.2">
      <c r="A414" s="194"/>
      <c r="B414" s="197"/>
      <c r="C414" s="174"/>
      <c r="D414" s="198"/>
      <c r="E414" s="193"/>
      <c r="F414" s="185"/>
      <c r="G414" s="185"/>
      <c r="H414" s="185"/>
      <c r="M414" s="177"/>
      <c r="N414" s="177"/>
      <c r="O414" s="177"/>
      <c r="P414" s="177"/>
      <c r="Q414" s="185"/>
    </row>
    <row r="415" spans="1:17" s="176" customFormat="1" ht="17.25" customHeight="1" x14ac:dyDescent="0.2">
      <c r="A415" s="194"/>
      <c r="B415" s="197"/>
      <c r="C415" s="174"/>
      <c r="D415" s="198"/>
      <c r="E415" s="193"/>
      <c r="F415" s="185"/>
      <c r="G415" s="185"/>
      <c r="H415" s="185"/>
      <c r="M415" s="177"/>
      <c r="N415" s="177"/>
      <c r="O415" s="177"/>
      <c r="P415" s="177"/>
      <c r="Q415" s="185"/>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270" activePane="bottomLeft" state="frozen"/>
      <selection pane="bottomLeft" activeCell="D271" sqref="D271"/>
    </sheetView>
  </sheetViews>
  <sheetFormatPr baseColWidth="10" defaultColWidth="11.7109375" defaultRowHeight="63.75" customHeight="1" x14ac:dyDescent="0.2"/>
  <cols>
    <col min="1" max="1" width="13" style="249" customWidth="1"/>
    <col min="2" max="2" width="32.5703125" style="254" customWidth="1"/>
    <col min="3" max="3" width="32.5703125" style="255" customWidth="1"/>
    <col min="4" max="4" width="16.42578125" style="256" customWidth="1"/>
    <col min="5" max="5" width="16.42578125" style="257" customWidth="1"/>
    <col min="6" max="6" width="16.42578125" style="254" customWidth="1"/>
    <col min="7" max="7" width="27" style="254" customWidth="1"/>
    <col min="8" max="8" width="20" style="254" customWidth="1"/>
    <col min="9" max="10" width="8.28515625" style="246" customWidth="1"/>
    <col min="11" max="11" width="8.42578125" style="246" customWidth="1"/>
    <col min="12" max="12" width="11.5703125" style="246" customWidth="1"/>
    <col min="13" max="13" width="3.7109375" style="251" bestFit="1" customWidth="1"/>
    <col min="14" max="14" width="6.5703125" style="251" bestFit="1" customWidth="1"/>
    <col min="15" max="16" width="4.140625" style="251" bestFit="1" customWidth="1"/>
    <col min="17" max="17" width="71.140625" style="251" customWidth="1"/>
    <col min="18" max="28" width="11.7109375" style="246" customWidth="1"/>
    <col min="29" max="256" width="11.7109375" style="246"/>
    <col min="257" max="257" width="9.7109375" style="246" customWidth="1"/>
    <col min="258" max="259" width="32.5703125" style="246" customWidth="1"/>
    <col min="260" max="262" width="16.42578125" style="246" customWidth="1"/>
    <col min="263" max="263" width="27" style="246" customWidth="1"/>
    <col min="264" max="264" width="16.7109375" style="246" customWidth="1"/>
    <col min="265" max="272" width="11.7109375" style="246" customWidth="1"/>
    <col min="273" max="273" width="41" style="246" customWidth="1"/>
    <col min="274" max="284" width="11.7109375" style="246" customWidth="1"/>
    <col min="285" max="512" width="11.7109375" style="246"/>
    <col min="513" max="513" width="9.7109375" style="246" customWidth="1"/>
    <col min="514" max="515" width="32.5703125" style="246" customWidth="1"/>
    <col min="516" max="518" width="16.42578125" style="246" customWidth="1"/>
    <col min="519" max="519" width="27" style="246" customWidth="1"/>
    <col min="520" max="520" width="16.7109375" style="246" customWidth="1"/>
    <col min="521" max="528" width="11.7109375" style="246" customWidth="1"/>
    <col min="529" max="529" width="41" style="246" customWidth="1"/>
    <col min="530" max="540" width="11.7109375" style="246" customWidth="1"/>
    <col min="541" max="768" width="11.7109375" style="246"/>
    <col min="769" max="769" width="9.7109375" style="246" customWidth="1"/>
    <col min="770" max="771" width="32.5703125" style="246" customWidth="1"/>
    <col min="772" max="774" width="16.42578125" style="246" customWidth="1"/>
    <col min="775" max="775" width="27" style="246" customWidth="1"/>
    <col min="776" max="776" width="16.7109375" style="246" customWidth="1"/>
    <col min="777" max="784" width="11.7109375" style="246" customWidth="1"/>
    <col min="785" max="785" width="41" style="246" customWidth="1"/>
    <col min="786" max="796" width="11.7109375" style="246" customWidth="1"/>
    <col min="797" max="1024" width="11.7109375" style="246"/>
    <col min="1025" max="1025" width="9.7109375" style="246" customWidth="1"/>
    <col min="1026" max="1027" width="32.5703125" style="246" customWidth="1"/>
    <col min="1028" max="1030" width="16.42578125" style="246" customWidth="1"/>
    <col min="1031" max="1031" width="27" style="246" customWidth="1"/>
    <col min="1032" max="1032" width="16.7109375" style="246" customWidth="1"/>
    <col min="1033" max="1040" width="11.7109375" style="246" customWidth="1"/>
    <col min="1041" max="1041" width="41" style="246" customWidth="1"/>
    <col min="1042" max="1052" width="11.7109375" style="246" customWidth="1"/>
    <col min="1053" max="1280" width="11.7109375" style="246"/>
    <col min="1281" max="1281" width="9.7109375" style="246" customWidth="1"/>
    <col min="1282" max="1283" width="32.5703125" style="246" customWidth="1"/>
    <col min="1284" max="1286" width="16.42578125" style="246" customWidth="1"/>
    <col min="1287" max="1287" width="27" style="246" customWidth="1"/>
    <col min="1288" max="1288" width="16.7109375" style="246" customWidth="1"/>
    <col min="1289" max="1296" width="11.7109375" style="246" customWidth="1"/>
    <col min="1297" max="1297" width="41" style="246" customWidth="1"/>
    <col min="1298" max="1308" width="11.7109375" style="246" customWidth="1"/>
    <col min="1309" max="1536" width="11.7109375" style="246"/>
    <col min="1537" max="1537" width="9.7109375" style="246" customWidth="1"/>
    <col min="1538" max="1539" width="32.5703125" style="246" customWidth="1"/>
    <col min="1540" max="1542" width="16.42578125" style="246" customWidth="1"/>
    <col min="1543" max="1543" width="27" style="246" customWidth="1"/>
    <col min="1544" max="1544" width="16.7109375" style="246" customWidth="1"/>
    <col min="1545" max="1552" width="11.7109375" style="246" customWidth="1"/>
    <col min="1553" max="1553" width="41" style="246" customWidth="1"/>
    <col min="1554" max="1564" width="11.7109375" style="246" customWidth="1"/>
    <col min="1565" max="1792" width="11.7109375" style="246"/>
    <col min="1793" max="1793" width="9.7109375" style="246" customWidth="1"/>
    <col min="1794" max="1795" width="32.5703125" style="246" customWidth="1"/>
    <col min="1796" max="1798" width="16.42578125" style="246" customWidth="1"/>
    <col min="1799" max="1799" width="27" style="246" customWidth="1"/>
    <col min="1800" max="1800" width="16.7109375" style="246" customWidth="1"/>
    <col min="1801" max="1808" width="11.7109375" style="246" customWidth="1"/>
    <col min="1809" max="1809" width="41" style="246" customWidth="1"/>
    <col min="1810" max="1820" width="11.7109375" style="246" customWidth="1"/>
    <col min="1821" max="2048" width="11.7109375" style="246"/>
    <col min="2049" max="2049" width="9.7109375" style="246" customWidth="1"/>
    <col min="2050" max="2051" width="32.5703125" style="246" customWidth="1"/>
    <col min="2052" max="2054" width="16.42578125" style="246" customWidth="1"/>
    <col min="2055" max="2055" width="27" style="246" customWidth="1"/>
    <col min="2056" max="2056" width="16.7109375" style="246" customWidth="1"/>
    <col min="2057" max="2064" width="11.7109375" style="246" customWidth="1"/>
    <col min="2065" max="2065" width="41" style="246" customWidth="1"/>
    <col min="2066" max="2076" width="11.7109375" style="246" customWidth="1"/>
    <col min="2077" max="2304" width="11.7109375" style="246"/>
    <col min="2305" max="2305" width="9.7109375" style="246" customWidth="1"/>
    <col min="2306" max="2307" width="32.5703125" style="246" customWidth="1"/>
    <col min="2308" max="2310" width="16.42578125" style="246" customWidth="1"/>
    <col min="2311" max="2311" width="27" style="246" customWidth="1"/>
    <col min="2312" max="2312" width="16.7109375" style="246" customWidth="1"/>
    <col min="2313" max="2320" width="11.7109375" style="246" customWidth="1"/>
    <col min="2321" max="2321" width="41" style="246" customWidth="1"/>
    <col min="2322" max="2332" width="11.7109375" style="246" customWidth="1"/>
    <col min="2333" max="2560" width="11.7109375" style="246"/>
    <col min="2561" max="2561" width="9.7109375" style="246" customWidth="1"/>
    <col min="2562" max="2563" width="32.5703125" style="246" customWidth="1"/>
    <col min="2564" max="2566" width="16.42578125" style="246" customWidth="1"/>
    <col min="2567" max="2567" width="27" style="246" customWidth="1"/>
    <col min="2568" max="2568" width="16.7109375" style="246" customWidth="1"/>
    <col min="2569" max="2576" width="11.7109375" style="246" customWidth="1"/>
    <col min="2577" max="2577" width="41" style="246" customWidth="1"/>
    <col min="2578" max="2588" width="11.7109375" style="246" customWidth="1"/>
    <col min="2589" max="2816" width="11.7109375" style="246"/>
    <col min="2817" max="2817" width="9.7109375" style="246" customWidth="1"/>
    <col min="2818" max="2819" width="32.5703125" style="246" customWidth="1"/>
    <col min="2820" max="2822" width="16.42578125" style="246" customWidth="1"/>
    <col min="2823" max="2823" width="27" style="246" customWidth="1"/>
    <col min="2824" max="2824" width="16.7109375" style="246" customWidth="1"/>
    <col min="2825" max="2832" width="11.7109375" style="246" customWidth="1"/>
    <col min="2833" max="2833" width="41" style="246" customWidth="1"/>
    <col min="2834" max="2844" width="11.7109375" style="246" customWidth="1"/>
    <col min="2845" max="3072" width="11.7109375" style="246"/>
    <col min="3073" max="3073" width="9.7109375" style="246" customWidth="1"/>
    <col min="3074" max="3075" width="32.5703125" style="246" customWidth="1"/>
    <col min="3076" max="3078" width="16.42578125" style="246" customWidth="1"/>
    <col min="3079" max="3079" width="27" style="246" customWidth="1"/>
    <col min="3080" max="3080" width="16.7109375" style="246" customWidth="1"/>
    <col min="3081" max="3088" width="11.7109375" style="246" customWidth="1"/>
    <col min="3089" max="3089" width="41" style="246" customWidth="1"/>
    <col min="3090" max="3100" width="11.7109375" style="246" customWidth="1"/>
    <col min="3101" max="3328" width="11.7109375" style="246"/>
    <col min="3329" max="3329" width="9.7109375" style="246" customWidth="1"/>
    <col min="3330" max="3331" width="32.5703125" style="246" customWidth="1"/>
    <col min="3332" max="3334" width="16.42578125" style="246" customWidth="1"/>
    <col min="3335" max="3335" width="27" style="246" customWidth="1"/>
    <col min="3336" max="3336" width="16.7109375" style="246" customWidth="1"/>
    <col min="3337" max="3344" width="11.7109375" style="246" customWidth="1"/>
    <col min="3345" max="3345" width="41" style="246" customWidth="1"/>
    <col min="3346" max="3356" width="11.7109375" style="246" customWidth="1"/>
    <col min="3357" max="3584" width="11.7109375" style="246"/>
    <col min="3585" max="3585" width="9.7109375" style="246" customWidth="1"/>
    <col min="3586" max="3587" width="32.5703125" style="246" customWidth="1"/>
    <col min="3588" max="3590" width="16.42578125" style="246" customWidth="1"/>
    <col min="3591" max="3591" width="27" style="246" customWidth="1"/>
    <col min="3592" max="3592" width="16.7109375" style="246" customWidth="1"/>
    <col min="3593" max="3600" width="11.7109375" style="246" customWidth="1"/>
    <col min="3601" max="3601" width="41" style="246" customWidth="1"/>
    <col min="3602" max="3612" width="11.7109375" style="246" customWidth="1"/>
    <col min="3613" max="3840" width="11.7109375" style="246"/>
    <col min="3841" max="3841" width="9.7109375" style="246" customWidth="1"/>
    <col min="3842" max="3843" width="32.5703125" style="246" customWidth="1"/>
    <col min="3844" max="3846" width="16.42578125" style="246" customWidth="1"/>
    <col min="3847" max="3847" width="27" style="246" customWidth="1"/>
    <col min="3848" max="3848" width="16.7109375" style="246" customWidth="1"/>
    <col min="3849" max="3856" width="11.7109375" style="246" customWidth="1"/>
    <col min="3857" max="3857" width="41" style="246" customWidth="1"/>
    <col min="3858" max="3868" width="11.7109375" style="246" customWidth="1"/>
    <col min="3869" max="4096" width="11.7109375" style="246"/>
    <col min="4097" max="4097" width="9.7109375" style="246" customWidth="1"/>
    <col min="4098" max="4099" width="32.5703125" style="246" customWidth="1"/>
    <col min="4100" max="4102" width="16.42578125" style="246" customWidth="1"/>
    <col min="4103" max="4103" width="27" style="246" customWidth="1"/>
    <col min="4104" max="4104" width="16.7109375" style="246" customWidth="1"/>
    <col min="4105" max="4112" width="11.7109375" style="246" customWidth="1"/>
    <col min="4113" max="4113" width="41" style="246" customWidth="1"/>
    <col min="4114" max="4124" width="11.7109375" style="246" customWidth="1"/>
    <col min="4125" max="4352" width="11.7109375" style="246"/>
    <col min="4353" max="4353" width="9.7109375" style="246" customWidth="1"/>
    <col min="4354" max="4355" width="32.5703125" style="246" customWidth="1"/>
    <col min="4356" max="4358" width="16.42578125" style="246" customWidth="1"/>
    <col min="4359" max="4359" width="27" style="246" customWidth="1"/>
    <col min="4360" max="4360" width="16.7109375" style="246" customWidth="1"/>
    <col min="4361" max="4368" width="11.7109375" style="246" customWidth="1"/>
    <col min="4369" max="4369" width="41" style="246" customWidth="1"/>
    <col min="4370" max="4380" width="11.7109375" style="246" customWidth="1"/>
    <col min="4381" max="4608" width="11.7109375" style="246"/>
    <col min="4609" max="4609" width="9.7109375" style="246" customWidth="1"/>
    <col min="4610" max="4611" width="32.5703125" style="246" customWidth="1"/>
    <col min="4612" max="4614" width="16.42578125" style="246" customWidth="1"/>
    <col min="4615" max="4615" width="27" style="246" customWidth="1"/>
    <col min="4616" max="4616" width="16.7109375" style="246" customWidth="1"/>
    <col min="4617" max="4624" width="11.7109375" style="246" customWidth="1"/>
    <col min="4625" max="4625" width="41" style="246" customWidth="1"/>
    <col min="4626" max="4636" width="11.7109375" style="246" customWidth="1"/>
    <col min="4637" max="4864" width="11.7109375" style="246"/>
    <col min="4865" max="4865" width="9.7109375" style="246" customWidth="1"/>
    <col min="4866" max="4867" width="32.5703125" style="246" customWidth="1"/>
    <col min="4868" max="4870" width="16.42578125" style="246" customWidth="1"/>
    <col min="4871" max="4871" width="27" style="246" customWidth="1"/>
    <col min="4872" max="4872" width="16.7109375" style="246" customWidth="1"/>
    <col min="4873" max="4880" width="11.7109375" style="246" customWidth="1"/>
    <col min="4881" max="4881" width="41" style="246" customWidth="1"/>
    <col min="4882" max="4892" width="11.7109375" style="246" customWidth="1"/>
    <col min="4893" max="5120" width="11.7109375" style="246"/>
    <col min="5121" max="5121" width="9.7109375" style="246" customWidth="1"/>
    <col min="5122" max="5123" width="32.5703125" style="246" customWidth="1"/>
    <col min="5124" max="5126" width="16.42578125" style="246" customWidth="1"/>
    <col min="5127" max="5127" width="27" style="246" customWidth="1"/>
    <col min="5128" max="5128" width="16.7109375" style="246" customWidth="1"/>
    <col min="5129" max="5136" width="11.7109375" style="246" customWidth="1"/>
    <col min="5137" max="5137" width="41" style="246" customWidth="1"/>
    <col min="5138" max="5148" width="11.7109375" style="246" customWidth="1"/>
    <col min="5149" max="5376" width="11.7109375" style="246"/>
    <col min="5377" max="5377" width="9.7109375" style="246" customWidth="1"/>
    <col min="5378" max="5379" width="32.5703125" style="246" customWidth="1"/>
    <col min="5380" max="5382" width="16.42578125" style="246" customWidth="1"/>
    <col min="5383" max="5383" width="27" style="246" customWidth="1"/>
    <col min="5384" max="5384" width="16.7109375" style="246" customWidth="1"/>
    <col min="5385" max="5392" width="11.7109375" style="246" customWidth="1"/>
    <col min="5393" max="5393" width="41" style="246" customWidth="1"/>
    <col min="5394" max="5404" width="11.7109375" style="246" customWidth="1"/>
    <col min="5405" max="5632" width="11.7109375" style="246"/>
    <col min="5633" max="5633" width="9.7109375" style="246" customWidth="1"/>
    <col min="5634" max="5635" width="32.5703125" style="246" customWidth="1"/>
    <col min="5636" max="5638" width="16.42578125" style="246" customWidth="1"/>
    <col min="5639" max="5639" width="27" style="246" customWidth="1"/>
    <col min="5640" max="5640" width="16.7109375" style="246" customWidth="1"/>
    <col min="5641" max="5648" width="11.7109375" style="246" customWidth="1"/>
    <col min="5649" max="5649" width="41" style="246" customWidth="1"/>
    <col min="5650" max="5660" width="11.7109375" style="246" customWidth="1"/>
    <col min="5661" max="5888" width="11.7109375" style="246"/>
    <col min="5889" max="5889" width="9.7109375" style="246" customWidth="1"/>
    <col min="5890" max="5891" width="32.5703125" style="246" customWidth="1"/>
    <col min="5892" max="5894" width="16.42578125" style="246" customWidth="1"/>
    <col min="5895" max="5895" width="27" style="246" customWidth="1"/>
    <col min="5896" max="5896" width="16.7109375" style="246" customWidth="1"/>
    <col min="5897" max="5904" width="11.7109375" style="246" customWidth="1"/>
    <col min="5905" max="5905" width="41" style="246" customWidth="1"/>
    <col min="5906" max="5916" width="11.7109375" style="246" customWidth="1"/>
    <col min="5917" max="6144" width="11.7109375" style="246"/>
    <col min="6145" max="6145" width="9.7109375" style="246" customWidth="1"/>
    <col min="6146" max="6147" width="32.5703125" style="246" customWidth="1"/>
    <col min="6148" max="6150" width="16.42578125" style="246" customWidth="1"/>
    <col min="6151" max="6151" width="27" style="246" customWidth="1"/>
    <col min="6152" max="6152" width="16.7109375" style="246" customWidth="1"/>
    <col min="6153" max="6160" width="11.7109375" style="246" customWidth="1"/>
    <col min="6161" max="6161" width="41" style="246" customWidth="1"/>
    <col min="6162" max="6172" width="11.7109375" style="246" customWidth="1"/>
    <col min="6173" max="6400" width="11.7109375" style="246"/>
    <col min="6401" max="6401" width="9.7109375" style="246" customWidth="1"/>
    <col min="6402" max="6403" width="32.5703125" style="246" customWidth="1"/>
    <col min="6404" max="6406" width="16.42578125" style="246" customWidth="1"/>
    <col min="6407" max="6407" width="27" style="246" customWidth="1"/>
    <col min="6408" max="6408" width="16.7109375" style="246" customWidth="1"/>
    <col min="6409" max="6416" width="11.7109375" style="246" customWidth="1"/>
    <col min="6417" max="6417" width="41" style="246" customWidth="1"/>
    <col min="6418" max="6428" width="11.7109375" style="246" customWidth="1"/>
    <col min="6429" max="6656" width="11.7109375" style="246"/>
    <col min="6657" max="6657" width="9.7109375" style="246" customWidth="1"/>
    <col min="6658" max="6659" width="32.5703125" style="246" customWidth="1"/>
    <col min="6660" max="6662" width="16.42578125" style="246" customWidth="1"/>
    <col min="6663" max="6663" width="27" style="246" customWidth="1"/>
    <col min="6664" max="6664" width="16.7109375" style="246" customWidth="1"/>
    <col min="6665" max="6672" width="11.7109375" style="246" customWidth="1"/>
    <col min="6673" max="6673" width="41" style="246" customWidth="1"/>
    <col min="6674" max="6684" width="11.7109375" style="246" customWidth="1"/>
    <col min="6685" max="6912" width="11.7109375" style="246"/>
    <col min="6913" max="6913" width="9.7109375" style="246" customWidth="1"/>
    <col min="6914" max="6915" width="32.5703125" style="246" customWidth="1"/>
    <col min="6916" max="6918" width="16.42578125" style="246" customWidth="1"/>
    <col min="6919" max="6919" width="27" style="246" customWidth="1"/>
    <col min="6920" max="6920" width="16.7109375" style="246" customWidth="1"/>
    <col min="6921" max="6928" width="11.7109375" style="246" customWidth="1"/>
    <col min="6929" max="6929" width="41" style="246" customWidth="1"/>
    <col min="6930" max="6940" width="11.7109375" style="246" customWidth="1"/>
    <col min="6941" max="7168" width="11.7109375" style="246"/>
    <col min="7169" max="7169" width="9.7109375" style="246" customWidth="1"/>
    <col min="7170" max="7171" width="32.5703125" style="246" customWidth="1"/>
    <col min="7172" max="7174" width="16.42578125" style="246" customWidth="1"/>
    <col min="7175" max="7175" width="27" style="246" customWidth="1"/>
    <col min="7176" max="7176" width="16.7109375" style="246" customWidth="1"/>
    <col min="7177" max="7184" width="11.7109375" style="246" customWidth="1"/>
    <col min="7185" max="7185" width="41" style="246" customWidth="1"/>
    <col min="7186" max="7196" width="11.7109375" style="246" customWidth="1"/>
    <col min="7197" max="7424" width="11.7109375" style="246"/>
    <col min="7425" max="7425" width="9.7109375" style="246" customWidth="1"/>
    <col min="7426" max="7427" width="32.5703125" style="246" customWidth="1"/>
    <col min="7428" max="7430" width="16.42578125" style="246" customWidth="1"/>
    <col min="7431" max="7431" width="27" style="246" customWidth="1"/>
    <col min="7432" max="7432" width="16.7109375" style="246" customWidth="1"/>
    <col min="7433" max="7440" width="11.7109375" style="246" customWidth="1"/>
    <col min="7441" max="7441" width="41" style="246" customWidth="1"/>
    <col min="7442" max="7452" width="11.7109375" style="246" customWidth="1"/>
    <col min="7453" max="7680" width="11.7109375" style="246"/>
    <col min="7681" max="7681" width="9.7109375" style="246" customWidth="1"/>
    <col min="7682" max="7683" width="32.5703125" style="246" customWidth="1"/>
    <col min="7684" max="7686" width="16.42578125" style="246" customWidth="1"/>
    <col min="7687" max="7687" width="27" style="246" customWidth="1"/>
    <col min="7688" max="7688" width="16.7109375" style="246" customWidth="1"/>
    <col min="7689" max="7696" width="11.7109375" style="246" customWidth="1"/>
    <col min="7697" max="7697" width="41" style="246" customWidth="1"/>
    <col min="7698" max="7708" width="11.7109375" style="246" customWidth="1"/>
    <col min="7709" max="7936" width="11.7109375" style="246"/>
    <col min="7937" max="7937" width="9.7109375" style="246" customWidth="1"/>
    <col min="7938" max="7939" width="32.5703125" style="246" customWidth="1"/>
    <col min="7940" max="7942" width="16.42578125" style="246" customWidth="1"/>
    <col min="7943" max="7943" width="27" style="246" customWidth="1"/>
    <col min="7944" max="7944" width="16.7109375" style="246" customWidth="1"/>
    <col min="7945" max="7952" width="11.7109375" style="246" customWidth="1"/>
    <col min="7953" max="7953" width="41" style="246" customWidth="1"/>
    <col min="7954" max="7964" width="11.7109375" style="246" customWidth="1"/>
    <col min="7965" max="8192" width="11.7109375" style="246"/>
    <col min="8193" max="8193" width="9.7109375" style="246" customWidth="1"/>
    <col min="8194" max="8195" width="32.5703125" style="246" customWidth="1"/>
    <col min="8196" max="8198" width="16.42578125" style="246" customWidth="1"/>
    <col min="8199" max="8199" width="27" style="246" customWidth="1"/>
    <col min="8200" max="8200" width="16.7109375" style="246" customWidth="1"/>
    <col min="8201" max="8208" width="11.7109375" style="246" customWidth="1"/>
    <col min="8209" max="8209" width="41" style="246" customWidth="1"/>
    <col min="8210" max="8220" width="11.7109375" style="246" customWidth="1"/>
    <col min="8221" max="8448" width="11.7109375" style="246"/>
    <col min="8449" max="8449" width="9.7109375" style="246" customWidth="1"/>
    <col min="8450" max="8451" width="32.5703125" style="246" customWidth="1"/>
    <col min="8452" max="8454" width="16.42578125" style="246" customWidth="1"/>
    <col min="8455" max="8455" width="27" style="246" customWidth="1"/>
    <col min="8456" max="8456" width="16.7109375" style="246" customWidth="1"/>
    <col min="8457" max="8464" width="11.7109375" style="246" customWidth="1"/>
    <col min="8465" max="8465" width="41" style="246" customWidth="1"/>
    <col min="8466" max="8476" width="11.7109375" style="246" customWidth="1"/>
    <col min="8477" max="8704" width="11.7109375" style="246"/>
    <col min="8705" max="8705" width="9.7109375" style="246" customWidth="1"/>
    <col min="8706" max="8707" width="32.5703125" style="246" customWidth="1"/>
    <col min="8708" max="8710" width="16.42578125" style="246" customWidth="1"/>
    <col min="8711" max="8711" width="27" style="246" customWidth="1"/>
    <col min="8712" max="8712" width="16.7109375" style="246" customWidth="1"/>
    <col min="8713" max="8720" width="11.7109375" style="246" customWidth="1"/>
    <col min="8721" max="8721" width="41" style="246" customWidth="1"/>
    <col min="8722" max="8732" width="11.7109375" style="246" customWidth="1"/>
    <col min="8733" max="8960" width="11.7109375" style="246"/>
    <col min="8961" max="8961" width="9.7109375" style="246" customWidth="1"/>
    <col min="8962" max="8963" width="32.5703125" style="246" customWidth="1"/>
    <col min="8964" max="8966" width="16.42578125" style="246" customWidth="1"/>
    <col min="8967" max="8967" width="27" style="246" customWidth="1"/>
    <col min="8968" max="8968" width="16.7109375" style="246" customWidth="1"/>
    <col min="8969" max="8976" width="11.7109375" style="246" customWidth="1"/>
    <col min="8977" max="8977" width="41" style="246" customWidth="1"/>
    <col min="8978" max="8988" width="11.7109375" style="246" customWidth="1"/>
    <col min="8989" max="9216" width="11.7109375" style="246"/>
    <col min="9217" max="9217" width="9.7109375" style="246" customWidth="1"/>
    <col min="9218" max="9219" width="32.5703125" style="246" customWidth="1"/>
    <col min="9220" max="9222" width="16.42578125" style="246" customWidth="1"/>
    <col min="9223" max="9223" width="27" style="246" customWidth="1"/>
    <col min="9224" max="9224" width="16.7109375" style="246" customWidth="1"/>
    <col min="9225" max="9232" width="11.7109375" style="246" customWidth="1"/>
    <col min="9233" max="9233" width="41" style="246" customWidth="1"/>
    <col min="9234" max="9244" width="11.7109375" style="246" customWidth="1"/>
    <col min="9245" max="9472" width="11.7109375" style="246"/>
    <col min="9473" max="9473" width="9.7109375" style="246" customWidth="1"/>
    <col min="9474" max="9475" width="32.5703125" style="246" customWidth="1"/>
    <col min="9476" max="9478" width="16.42578125" style="246" customWidth="1"/>
    <col min="9479" max="9479" width="27" style="246" customWidth="1"/>
    <col min="9480" max="9480" width="16.7109375" style="246" customWidth="1"/>
    <col min="9481" max="9488" width="11.7109375" style="246" customWidth="1"/>
    <col min="9489" max="9489" width="41" style="246" customWidth="1"/>
    <col min="9490" max="9500" width="11.7109375" style="246" customWidth="1"/>
    <col min="9501" max="9728" width="11.7109375" style="246"/>
    <col min="9729" max="9729" width="9.7109375" style="246" customWidth="1"/>
    <col min="9730" max="9731" width="32.5703125" style="246" customWidth="1"/>
    <col min="9732" max="9734" width="16.42578125" style="246" customWidth="1"/>
    <col min="9735" max="9735" width="27" style="246" customWidth="1"/>
    <col min="9736" max="9736" width="16.7109375" style="246" customWidth="1"/>
    <col min="9737" max="9744" width="11.7109375" style="246" customWidth="1"/>
    <col min="9745" max="9745" width="41" style="246" customWidth="1"/>
    <col min="9746" max="9756" width="11.7109375" style="246" customWidth="1"/>
    <col min="9757" max="9984" width="11.7109375" style="246"/>
    <col min="9985" max="9985" width="9.7109375" style="246" customWidth="1"/>
    <col min="9986" max="9987" width="32.5703125" style="246" customWidth="1"/>
    <col min="9988" max="9990" width="16.42578125" style="246" customWidth="1"/>
    <col min="9991" max="9991" width="27" style="246" customWidth="1"/>
    <col min="9992" max="9992" width="16.7109375" style="246" customWidth="1"/>
    <col min="9993" max="10000" width="11.7109375" style="246" customWidth="1"/>
    <col min="10001" max="10001" width="41" style="246" customWidth="1"/>
    <col min="10002" max="10012" width="11.7109375" style="246" customWidth="1"/>
    <col min="10013" max="10240" width="11.7109375" style="246"/>
    <col min="10241" max="10241" width="9.7109375" style="246" customWidth="1"/>
    <col min="10242" max="10243" width="32.5703125" style="246" customWidth="1"/>
    <col min="10244" max="10246" width="16.42578125" style="246" customWidth="1"/>
    <col min="10247" max="10247" width="27" style="246" customWidth="1"/>
    <col min="10248" max="10248" width="16.7109375" style="246" customWidth="1"/>
    <col min="10249" max="10256" width="11.7109375" style="246" customWidth="1"/>
    <col min="10257" max="10257" width="41" style="246" customWidth="1"/>
    <col min="10258" max="10268" width="11.7109375" style="246" customWidth="1"/>
    <col min="10269" max="10496" width="11.7109375" style="246"/>
    <col min="10497" max="10497" width="9.7109375" style="246" customWidth="1"/>
    <col min="10498" max="10499" width="32.5703125" style="246" customWidth="1"/>
    <col min="10500" max="10502" width="16.42578125" style="246" customWidth="1"/>
    <col min="10503" max="10503" width="27" style="246" customWidth="1"/>
    <col min="10504" max="10504" width="16.7109375" style="246" customWidth="1"/>
    <col min="10505" max="10512" width="11.7109375" style="246" customWidth="1"/>
    <col min="10513" max="10513" width="41" style="246" customWidth="1"/>
    <col min="10514" max="10524" width="11.7109375" style="246" customWidth="1"/>
    <col min="10525" max="10752" width="11.7109375" style="246"/>
    <col min="10753" max="10753" width="9.7109375" style="246" customWidth="1"/>
    <col min="10754" max="10755" width="32.5703125" style="246" customWidth="1"/>
    <col min="10756" max="10758" width="16.42578125" style="246" customWidth="1"/>
    <col min="10759" max="10759" width="27" style="246" customWidth="1"/>
    <col min="10760" max="10760" width="16.7109375" style="246" customWidth="1"/>
    <col min="10761" max="10768" width="11.7109375" style="246" customWidth="1"/>
    <col min="10769" max="10769" width="41" style="246" customWidth="1"/>
    <col min="10770" max="10780" width="11.7109375" style="246" customWidth="1"/>
    <col min="10781" max="11008" width="11.7109375" style="246"/>
    <col min="11009" max="11009" width="9.7109375" style="246" customWidth="1"/>
    <col min="11010" max="11011" width="32.5703125" style="246" customWidth="1"/>
    <col min="11012" max="11014" width="16.42578125" style="246" customWidth="1"/>
    <col min="11015" max="11015" width="27" style="246" customWidth="1"/>
    <col min="11016" max="11016" width="16.7109375" style="246" customWidth="1"/>
    <col min="11017" max="11024" width="11.7109375" style="246" customWidth="1"/>
    <col min="11025" max="11025" width="41" style="246" customWidth="1"/>
    <col min="11026" max="11036" width="11.7109375" style="246" customWidth="1"/>
    <col min="11037" max="11264" width="11.7109375" style="246"/>
    <col min="11265" max="11265" width="9.7109375" style="246" customWidth="1"/>
    <col min="11266" max="11267" width="32.5703125" style="246" customWidth="1"/>
    <col min="11268" max="11270" width="16.42578125" style="246" customWidth="1"/>
    <col min="11271" max="11271" width="27" style="246" customWidth="1"/>
    <col min="11272" max="11272" width="16.7109375" style="246" customWidth="1"/>
    <col min="11273" max="11280" width="11.7109375" style="246" customWidth="1"/>
    <col min="11281" max="11281" width="41" style="246" customWidth="1"/>
    <col min="11282" max="11292" width="11.7109375" style="246" customWidth="1"/>
    <col min="11293" max="11520" width="11.7109375" style="246"/>
    <col min="11521" max="11521" width="9.7109375" style="246" customWidth="1"/>
    <col min="11522" max="11523" width="32.5703125" style="246" customWidth="1"/>
    <col min="11524" max="11526" width="16.42578125" style="246" customWidth="1"/>
    <col min="11527" max="11527" width="27" style="246" customWidth="1"/>
    <col min="11528" max="11528" width="16.7109375" style="246" customWidth="1"/>
    <col min="11529" max="11536" width="11.7109375" style="246" customWidth="1"/>
    <col min="11537" max="11537" width="41" style="246" customWidth="1"/>
    <col min="11538" max="11548" width="11.7109375" style="246" customWidth="1"/>
    <col min="11549" max="11776" width="11.7109375" style="246"/>
    <col min="11777" max="11777" width="9.7109375" style="246" customWidth="1"/>
    <col min="11778" max="11779" width="32.5703125" style="246" customWidth="1"/>
    <col min="11780" max="11782" width="16.42578125" style="246" customWidth="1"/>
    <col min="11783" max="11783" width="27" style="246" customWidth="1"/>
    <col min="11784" max="11784" width="16.7109375" style="246" customWidth="1"/>
    <col min="11785" max="11792" width="11.7109375" style="246" customWidth="1"/>
    <col min="11793" max="11793" width="41" style="246" customWidth="1"/>
    <col min="11794" max="11804" width="11.7109375" style="246" customWidth="1"/>
    <col min="11805" max="12032" width="11.7109375" style="246"/>
    <col min="12033" max="12033" width="9.7109375" style="246" customWidth="1"/>
    <col min="12034" max="12035" width="32.5703125" style="246" customWidth="1"/>
    <col min="12036" max="12038" width="16.42578125" style="246" customWidth="1"/>
    <col min="12039" max="12039" width="27" style="246" customWidth="1"/>
    <col min="12040" max="12040" width="16.7109375" style="246" customWidth="1"/>
    <col min="12041" max="12048" width="11.7109375" style="246" customWidth="1"/>
    <col min="12049" max="12049" width="41" style="246" customWidth="1"/>
    <col min="12050" max="12060" width="11.7109375" style="246" customWidth="1"/>
    <col min="12061" max="12288" width="11.7109375" style="246"/>
    <col min="12289" max="12289" width="9.7109375" style="246" customWidth="1"/>
    <col min="12290" max="12291" width="32.5703125" style="246" customWidth="1"/>
    <col min="12292" max="12294" width="16.42578125" style="246" customWidth="1"/>
    <col min="12295" max="12295" width="27" style="246" customWidth="1"/>
    <col min="12296" max="12296" width="16.7109375" style="246" customWidth="1"/>
    <col min="12297" max="12304" width="11.7109375" style="246" customWidth="1"/>
    <col min="12305" max="12305" width="41" style="246" customWidth="1"/>
    <col min="12306" max="12316" width="11.7109375" style="246" customWidth="1"/>
    <col min="12317" max="12544" width="11.7109375" style="246"/>
    <col min="12545" max="12545" width="9.7109375" style="246" customWidth="1"/>
    <col min="12546" max="12547" width="32.5703125" style="246" customWidth="1"/>
    <col min="12548" max="12550" width="16.42578125" style="246" customWidth="1"/>
    <col min="12551" max="12551" width="27" style="246" customWidth="1"/>
    <col min="12552" max="12552" width="16.7109375" style="246" customWidth="1"/>
    <col min="12553" max="12560" width="11.7109375" style="246" customWidth="1"/>
    <col min="12561" max="12561" width="41" style="246" customWidth="1"/>
    <col min="12562" max="12572" width="11.7109375" style="246" customWidth="1"/>
    <col min="12573" max="12800" width="11.7109375" style="246"/>
    <col min="12801" max="12801" width="9.7109375" style="246" customWidth="1"/>
    <col min="12802" max="12803" width="32.5703125" style="246" customWidth="1"/>
    <col min="12804" max="12806" width="16.42578125" style="246" customWidth="1"/>
    <col min="12807" max="12807" width="27" style="246" customWidth="1"/>
    <col min="12808" max="12808" width="16.7109375" style="246" customWidth="1"/>
    <col min="12809" max="12816" width="11.7109375" style="246" customWidth="1"/>
    <col min="12817" max="12817" width="41" style="246" customWidth="1"/>
    <col min="12818" max="12828" width="11.7109375" style="246" customWidth="1"/>
    <col min="12829" max="13056" width="11.7109375" style="246"/>
    <col min="13057" max="13057" width="9.7109375" style="246" customWidth="1"/>
    <col min="13058" max="13059" width="32.5703125" style="246" customWidth="1"/>
    <col min="13060" max="13062" width="16.42578125" style="246" customWidth="1"/>
    <col min="13063" max="13063" width="27" style="246" customWidth="1"/>
    <col min="13064" max="13064" width="16.7109375" style="246" customWidth="1"/>
    <col min="13065" max="13072" width="11.7109375" style="246" customWidth="1"/>
    <col min="13073" max="13073" width="41" style="246" customWidth="1"/>
    <col min="13074" max="13084" width="11.7109375" style="246" customWidth="1"/>
    <col min="13085" max="13312" width="11.7109375" style="246"/>
    <col min="13313" max="13313" width="9.7109375" style="246" customWidth="1"/>
    <col min="13314" max="13315" width="32.5703125" style="246" customWidth="1"/>
    <col min="13316" max="13318" width="16.42578125" style="246" customWidth="1"/>
    <col min="13319" max="13319" width="27" style="246" customWidth="1"/>
    <col min="13320" max="13320" width="16.7109375" style="246" customWidth="1"/>
    <col min="13321" max="13328" width="11.7109375" style="246" customWidth="1"/>
    <col min="13329" max="13329" width="41" style="246" customWidth="1"/>
    <col min="13330" max="13340" width="11.7109375" style="246" customWidth="1"/>
    <col min="13341" max="13568" width="11.7109375" style="246"/>
    <col min="13569" max="13569" width="9.7109375" style="246" customWidth="1"/>
    <col min="13570" max="13571" width="32.5703125" style="246" customWidth="1"/>
    <col min="13572" max="13574" width="16.42578125" style="246" customWidth="1"/>
    <col min="13575" max="13575" width="27" style="246" customWidth="1"/>
    <col min="13576" max="13576" width="16.7109375" style="246" customWidth="1"/>
    <col min="13577" max="13584" width="11.7109375" style="246" customWidth="1"/>
    <col min="13585" max="13585" width="41" style="246" customWidth="1"/>
    <col min="13586" max="13596" width="11.7109375" style="246" customWidth="1"/>
    <col min="13597" max="13824" width="11.7109375" style="246"/>
    <col min="13825" max="13825" width="9.7109375" style="246" customWidth="1"/>
    <col min="13826" max="13827" width="32.5703125" style="246" customWidth="1"/>
    <col min="13828" max="13830" width="16.42578125" style="246" customWidth="1"/>
    <col min="13831" max="13831" width="27" style="246" customWidth="1"/>
    <col min="13832" max="13832" width="16.7109375" style="246" customWidth="1"/>
    <col min="13833" max="13840" width="11.7109375" style="246" customWidth="1"/>
    <col min="13841" max="13841" width="41" style="246" customWidth="1"/>
    <col min="13842" max="13852" width="11.7109375" style="246" customWidth="1"/>
    <col min="13853" max="14080" width="11.7109375" style="246"/>
    <col min="14081" max="14081" width="9.7109375" style="246" customWidth="1"/>
    <col min="14082" max="14083" width="32.5703125" style="246" customWidth="1"/>
    <col min="14084" max="14086" width="16.42578125" style="246" customWidth="1"/>
    <col min="14087" max="14087" width="27" style="246" customWidth="1"/>
    <col min="14088" max="14088" width="16.7109375" style="246" customWidth="1"/>
    <col min="14089" max="14096" width="11.7109375" style="246" customWidth="1"/>
    <col min="14097" max="14097" width="41" style="246" customWidth="1"/>
    <col min="14098" max="14108" width="11.7109375" style="246" customWidth="1"/>
    <col min="14109" max="14336" width="11.7109375" style="246"/>
    <col min="14337" max="14337" width="9.7109375" style="246" customWidth="1"/>
    <col min="14338" max="14339" width="32.5703125" style="246" customWidth="1"/>
    <col min="14340" max="14342" width="16.42578125" style="246" customWidth="1"/>
    <col min="14343" max="14343" width="27" style="246" customWidth="1"/>
    <col min="14344" max="14344" width="16.7109375" style="246" customWidth="1"/>
    <col min="14345" max="14352" width="11.7109375" style="246" customWidth="1"/>
    <col min="14353" max="14353" width="41" style="246" customWidth="1"/>
    <col min="14354" max="14364" width="11.7109375" style="246" customWidth="1"/>
    <col min="14365" max="14592" width="11.7109375" style="246"/>
    <col min="14593" max="14593" width="9.7109375" style="246" customWidth="1"/>
    <col min="14594" max="14595" width="32.5703125" style="246" customWidth="1"/>
    <col min="14596" max="14598" width="16.42578125" style="246" customWidth="1"/>
    <col min="14599" max="14599" width="27" style="246" customWidth="1"/>
    <col min="14600" max="14600" width="16.7109375" style="246" customWidth="1"/>
    <col min="14601" max="14608" width="11.7109375" style="246" customWidth="1"/>
    <col min="14609" max="14609" width="41" style="246" customWidth="1"/>
    <col min="14610" max="14620" width="11.7109375" style="246" customWidth="1"/>
    <col min="14621" max="14848" width="11.7109375" style="246"/>
    <col min="14849" max="14849" width="9.7109375" style="246" customWidth="1"/>
    <col min="14850" max="14851" width="32.5703125" style="246" customWidth="1"/>
    <col min="14852" max="14854" width="16.42578125" style="246" customWidth="1"/>
    <col min="14855" max="14855" width="27" style="246" customWidth="1"/>
    <col min="14856" max="14856" width="16.7109375" style="246" customWidth="1"/>
    <col min="14857" max="14864" width="11.7109375" style="246" customWidth="1"/>
    <col min="14865" max="14865" width="41" style="246" customWidth="1"/>
    <col min="14866" max="14876" width="11.7109375" style="246" customWidth="1"/>
    <col min="14877" max="15104" width="11.7109375" style="246"/>
    <col min="15105" max="15105" width="9.7109375" style="246" customWidth="1"/>
    <col min="15106" max="15107" width="32.5703125" style="246" customWidth="1"/>
    <col min="15108" max="15110" width="16.42578125" style="246" customWidth="1"/>
    <col min="15111" max="15111" width="27" style="246" customWidth="1"/>
    <col min="15112" max="15112" width="16.7109375" style="246" customWidth="1"/>
    <col min="15113" max="15120" width="11.7109375" style="246" customWidth="1"/>
    <col min="15121" max="15121" width="41" style="246" customWidth="1"/>
    <col min="15122" max="15132" width="11.7109375" style="246" customWidth="1"/>
    <col min="15133" max="15360" width="11.7109375" style="246"/>
    <col min="15361" max="15361" width="9.7109375" style="246" customWidth="1"/>
    <col min="15362" max="15363" width="32.5703125" style="246" customWidth="1"/>
    <col min="15364" max="15366" width="16.42578125" style="246" customWidth="1"/>
    <col min="15367" max="15367" width="27" style="246" customWidth="1"/>
    <col min="15368" max="15368" width="16.7109375" style="246" customWidth="1"/>
    <col min="15369" max="15376" width="11.7109375" style="246" customWidth="1"/>
    <col min="15377" max="15377" width="41" style="246" customWidth="1"/>
    <col min="15378" max="15388" width="11.7109375" style="246" customWidth="1"/>
    <col min="15389" max="15616" width="11.7109375" style="246"/>
    <col min="15617" max="15617" width="9.7109375" style="246" customWidth="1"/>
    <col min="15618" max="15619" width="32.5703125" style="246" customWidth="1"/>
    <col min="15620" max="15622" width="16.42578125" style="246" customWidth="1"/>
    <col min="15623" max="15623" width="27" style="246" customWidth="1"/>
    <col min="15624" max="15624" width="16.7109375" style="246" customWidth="1"/>
    <col min="15625" max="15632" width="11.7109375" style="246" customWidth="1"/>
    <col min="15633" max="15633" width="41" style="246" customWidth="1"/>
    <col min="15634" max="15644" width="11.7109375" style="246" customWidth="1"/>
    <col min="15645" max="15872" width="11.7109375" style="246"/>
    <col min="15873" max="15873" width="9.7109375" style="246" customWidth="1"/>
    <col min="15874" max="15875" width="32.5703125" style="246" customWidth="1"/>
    <col min="15876" max="15878" width="16.42578125" style="246" customWidth="1"/>
    <col min="15879" max="15879" width="27" style="246" customWidth="1"/>
    <col min="15880" max="15880" width="16.7109375" style="246" customWidth="1"/>
    <col min="15881" max="15888" width="11.7109375" style="246" customWidth="1"/>
    <col min="15889" max="15889" width="41" style="246" customWidth="1"/>
    <col min="15890" max="15900" width="11.7109375" style="246" customWidth="1"/>
    <col min="15901" max="16128" width="11.7109375" style="246"/>
    <col min="16129" max="16129" width="9.7109375" style="246" customWidth="1"/>
    <col min="16130" max="16131" width="32.5703125" style="246" customWidth="1"/>
    <col min="16132" max="16134" width="16.42578125" style="246" customWidth="1"/>
    <col min="16135" max="16135" width="27" style="246" customWidth="1"/>
    <col min="16136" max="16136" width="16.7109375" style="246" customWidth="1"/>
    <col min="16137" max="16144" width="11.7109375" style="246" customWidth="1"/>
    <col min="16145" max="16145" width="41" style="246" customWidth="1"/>
    <col min="16146" max="16156" width="11.7109375" style="246" customWidth="1"/>
    <col min="16157" max="16384" width="11.7109375" style="246"/>
  </cols>
  <sheetData>
    <row r="1" spans="1:17" s="240" customFormat="1" ht="63.75" customHeight="1" x14ac:dyDescent="0.2">
      <c r="A1" s="882"/>
      <c r="B1" s="882"/>
      <c r="C1" s="882"/>
      <c r="D1" s="882"/>
      <c r="E1" s="882"/>
      <c r="F1" s="882"/>
      <c r="G1" s="882"/>
      <c r="H1" s="882"/>
      <c r="M1" s="241"/>
      <c r="N1" s="241"/>
      <c r="O1" s="241"/>
      <c r="P1" s="241"/>
      <c r="Q1" s="241"/>
    </row>
    <row r="2" spans="1:17" s="240" customFormat="1" ht="63.75" customHeight="1" x14ac:dyDescent="0.2">
      <c r="A2" s="242"/>
      <c r="B2" s="242"/>
      <c r="C2" s="243"/>
      <c r="D2" s="242"/>
      <c r="E2" s="242"/>
      <c r="F2" s="242"/>
      <c r="G2" s="242"/>
      <c r="H2" s="242"/>
      <c r="M2" s="241"/>
      <c r="N2" s="241"/>
      <c r="O2" s="241"/>
      <c r="P2" s="241"/>
      <c r="Q2" s="241"/>
    </row>
    <row r="3" spans="1:17" s="240" customFormat="1" ht="63.75" customHeight="1" x14ac:dyDescent="0.2">
      <c r="A3" s="242"/>
      <c r="B3" s="242"/>
      <c r="C3" s="243"/>
      <c r="D3" s="242"/>
      <c r="E3" s="242"/>
      <c r="F3" s="242"/>
      <c r="G3" s="242"/>
      <c r="H3" s="242"/>
      <c r="M3" s="241"/>
      <c r="N3" s="241"/>
      <c r="O3" s="241"/>
      <c r="P3" s="241"/>
      <c r="Q3" s="241"/>
    </row>
    <row r="4" spans="1:17" s="244" customFormat="1" ht="18.75" x14ac:dyDescent="0.3">
      <c r="A4" s="883" t="s">
        <v>4042</v>
      </c>
      <c r="B4" s="883"/>
      <c r="C4" s="883"/>
      <c r="D4" s="883"/>
      <c r="E4" s="883"/>
      <c r="F4" s="883"/>
      <c r="G4" s="883"/>
      <c r="H4" s="883"/>
      <c r="I4" s="883"/>
      <c r="J4" s="883"/>
      <c r="K4" s="883"/>
      <c r="L4" s="883"/>
      <c r="M4" s="883"/>
      <c r="N4" s="883"/>
      <c r="O4" s="883"/>
      <c r="P4" s="883"/>
      <c r="Q4" s="883"/>
    </row>
    <row r="5" spans="1:17" s="244" customFormat="1" ht="18.75" x14ac:dyDescent="0.3">
      <c r="A5" s="883" t="s">
        <v>4043</v>
      </c>
      <c r="B5" s="883"/>
      <c r="C5" s="883"/>
      <c r="D5" s="883"/>
      <c r="E5" s="883"/>
      <c r="F5" s="883"/>
      <c r="G5" s="883"/>
      <c r="H5" s="883"/>
      <c r="I5" s="883"/>
      <c r="J5" s="883"/>
      <c r="K5" s="883"/>
      <c r="L5" s="883"/>
      <c r="M5" s="883"/>
      <c r="N5" s="883"/>
      <c r="O5" s="883"/>
      <c r="P5" s="883"/>
      <c r="Q5" s="883"/>
    </row>
    <row r="6" spans="1:17" s="245" customFormat="1" ht="12" thickBot="1" x14ac:dyDescent="0.25">
      <c r="A6" s="884"/>
      <c r="B6" s="884"/>
      <c r="C6" s="884"/>
      <c r="D6" s="884"/>
      <c r="E6" s="884"/>
      <c r="F6" s="884"/>
      <c r="G6" s="884"/>
      <c r="H6" s="884"/>
      <c r="I6" s="884"/>
      <c r="J6" s="884"/>
      <c r="K6" s="884"/>
      <c r="L6" s="884"/>
      <c r="M6" s="884"/>
      <c r="N6" s="884"/>
      <c r="O6" s="884"/>
      <c r="P6" s="884"/>
      <c r="Q6" s="884"/>
    </row>
    <row r="7" spans="1:17" s="275" customFormat="1" ht="87.75" customHeight="1" thickTop="1" x14ac:dyDescent="0.25">
      <c r="A7" s="885" t="s">
        <v>4044</v>
      </c>
      <c r="B7" s="878" t="s">
        <v>3224</v>
      </c>
      <c r="C7" s="878" t="s">
        <v>3225</v>
      </c>
      <c r="D7" s="887" t="s">
        <v>3226</v>
      </c>
      <c r="E7" s="887" t="s">
        <v>3227</v>
      </c>
      <c r="F7" s="878" t="s">
        <v>3228</v>
      </c>
      <c r="G7" s="878" t="s">
        <v>3229</v>
      </c>
      <c r="H7" s="878" t="s">
        <v>3230</v>
      </c>
      <c r="I7" s="878" t="s">
        <v>1575</v>
      </c>
      <c r="J7" s="878"/>
      <c r="K7" s="878" t="s">
        <v>1576</v>
      </c>
      <c r="L7" s="878"/>
      <c r="M7" s="878" t="s">
        <v>1577</v>
      </c>
      <c r="N7" s="878"/>
      <c r="O7" s="878"/>
      <c r="P7" s="878"/>
      <c r="Q7" s="880" t="s">
        <v>1578</v>
      </c>
    </row>
    <row r="8" spans="1:17" s="275" customFormat="1" ht="34.5" customHeight="1" x14ac:dyDescent="0.25">
      <c r="A8" s="886"/>
      <c r="B8" s="879"/>
      <c r="C8" s="879"/>
      <c r="D8" s="888"/>
      <c r="E8" s="888"/>
      <c r="F8" s="879"/>
      <c r="G8" s="879"/>
      <c r="H8" s="879"/>
      <c r="I8" s="292" t="s">
        <v>1581</v>
      </c>
      <c r="J8" s="292" t="s">
        <v>3231</v>
      </c>
      <c r="K8" s="292" t="s">
        <v>1581</v>
      </c>
      <c r="L8" s="292" t="s">
        <v>1580</v>
      </c>
      <c r="M8" s="292" t="s">
        <v>765</v>
      </c>
      <c r="N8" s="292" t="s">
        <v>766</v>
      </c>
      <c r="O8" s="292" t="s">
        <v>767</v>
      </c>
      <c r="P8" s="292" t="s">
        <v>768</v>
      </c>
      <c r="Q8" s="881"/>
    </row>
    <row r="9" spans="1:17" s="240" customFormat="1" ht="63.75" customHeight="1" x14ac:dyDescent="0.2">
      <c r="A9" s="258" t="s">
        <v>4045</v>
      </c>
      <c r="B9" s="259" t="s">
        <v>3233</v>
      </c>
      <c r="C9" s="259" t="s">
        <v>3234</v>
      </c>
      <c r="D9" s="260">
        <v>16800</v>
      </c>
      <c r="E9" s="260" t="s">
        <v>3235</v>
      </c>
      <c r="F9" s="261">
        <v>42011</v>
      </c>
      <c r="G9" s="262" t="s">
        <v>4046</v>
      </c>
      <c r="H9" s="280" t="s">
        <v>4047</v>
      </c>
      <c r="I9" s="263" t="s">
        <v>769</v>
      </c>
      <c r="J9" s="264"/>
      <c r="K9" s="263" t="s">
        <v>769</v>
      </c>
      <c r="L9" s="264"/>
      <c r="M9" s="265" t="s">
        <v>769</v>
      </c>
      <c r="N9" s="265"/>
      <c r="O9" s="265"/>
      <c r="P9" s="265"/>
      <c r="Q9" s="266"/>
    </row>
    <row r="10" spans="1:17" s="240" customFormat="1" ht="63.75" customHeight="1" x14ac:dyDescent="0.2">
      <c r="A10" s="258" t="s">
        <v>4048</v>
      </c>
      <c r="B10" s="259" t="s">
        <v>3240</v>
      </c>
      <c r="C10" s="259" t="s">
        <v>3234</v>
      </c>
      <c r="D10" s="260">
        <v>12000</v>
      </c>
      <c r="E10" s="260" t="s">
        <v>3235</v>
      </c>
      <c r="F10" s="261">
        <v>42011</v>
      </c>
      <c r="G10" s="262" t="s">
        <v>4046</v>
      </c>
      <c r="H10" s="280" t="s">
        <v>4049</v>
      </c>
      <c r="I10" s="263" t="s">
        <v>769</v>
      </c>
      <c r="J10" s="264"/>
      <c r="K10" s="263" t="s">
        <v>769</v>
      </c>
      <c r="L10" s="264"/>
      <c r="M10" s="265" t="s">
        <v>769</v>
      </c>
      <c r="N10" s="265"/>
      <c r="O10" s="265"/>
      <c r="P10" s="265"/>
      <c r="Q10" s="266"/>
    </row>
    <row r="11" spans="1:17" s="240" customFormat="1" ht="63.75" customHeight="1" x14ac:dyDescent="0.2">
      <c r="A11" s="258" t="s">
        <v>4050</v>
      </c>
      <c r="B11" s="259" t="s">
        <v>3243</v>
      </c>
      <c r="C11" s="259" t="s">
        <v>3244</v>
      </c>
      <c r="D11" s="260">
        <v>49800</v>
      </c>
      <c r="E11" s="260" t="s">
        <v>3235</v>
      </c>
      <c r="F11" s="261">
        <v>42011</v>
      </c>
      <c r="G11" s="262" t="s">
        <v>4046</v>
      </c>
      <c r="H11" s="280" t="s">
        <v>4051</v>
      </c>
      <c r="I11" s="263" t="s">
        <v>769</v>
      </c>
      <c r="J11" s="264"/>
      <c r="K11" s="263" t="s">
        <v>769</v>
      </c>
      <c r="L11" s="264"/>
      <c r="M11" s="265" t="s">
        <v>769</v>
      </c>
      <c r="N11" s="265"/>
      <c r="O11" s="265"/>
      <c r="P11" s="265"/>
      <c r="Q11" s="266"/>
    </row>
    <row r="12" spans="1:17" s="240" customFormat="1" ht="158.25" customHeight="1" x14ac:dyDescent="0.2">
      <c r="A12" s="258" t="s">
        <v>4052</v>
      </c>
      <c r="B12" s="259" t="s">
        <v>4053</v>
      </c>
      <c r="C12" s="259" t="s">
        <v>4054</v>
      </c>
      <c r="D12" s="260">
        <v>6508.8</v>
      </c>
      <c r="E12" s="260" t="s">
        <v>3235</v>
      </c>
      <c r="F12" s="261">
        <v>42018</v>
      </c>
      <c r="G12" s="262" t="s">
        <v>4055</v>
      </c>
      <c r="H12" s="280" t="s">
        <v>4056</v>
      </c>
      <c r="I12" s="281"/>
      <c r="J12" s="263" t="s">
        <v>769</v>
      </c>
      <c r="K12" s="263" t="s">
        <v>769</v>
      </c>
      <c r="L12" s="264"/>
      <c r="M12" s="265" t="s">
        <v>769</v>
      </c>
      <c r="N12" s="265"/>
      <c r="O12" s="265"/>
      <c r="P12" s="265"/>
      <c r="Q12" s="300" t="s">
        <v>6207</v>
      </c>
    </row>
    <row r="13" spans="1:17" s="240" customFormat="1" ht="63.75" customHeight="1" x14ac:dyDescent="0.2">
      <c r="A13" s="258" t="s">
        <v>4057</v>
      </c>
      <c r="B13" s="872" t="s">
        <v>4058</v>
      </c>
      <c r="C13" s="872" t="s">
        <v>4059</v>
      </c>
      <c r="D13" s="260">
        <v>1500</v>
      </c>
      <c r="E13" s="260" t="s">
        <v>3235</v>
      </c>
      <c r="F13" s="261">
        <v>42013</v>
      </c>
      <c r="G13" s="262" t="s">
        <v>4046</v>
      </c>
      <c r="H13" s="280" t="s">
        <v>4060</v>
      </c>
      <c r="I13" s="263" t="s">
        <v>769</v>
      </c>
      <c r="J13" s="264"/>
      <c r="K13" s="263" t="s">
        <v>769</v>
      </c>
      <c r="L13" s="264"/>
      <c r="M13" s="265" t="s">
        <v>769</v>
      </c>
      <c r="N13" s="265"/>
      <c r="O13" s="265"/>
      <c r="P13" s="265"/>
      <c r="Q13" s="266"/>
    </row>
    <row r="14" spans="1:17" s="240" customFormat="1" ht="63.75" customHeight="1" x14ac:dyDescent="0.2">
      <c r="A14" s="258" t="s">
        <v>4061</v>
      </c>
      <c r="B14" s="872"/>
      <c r="C14" s="872"/>
      <c r="D14" s="260">
        <v>300</v>
      </c>
      <c r="E14" s="260" t="s">
        <v>3779</v>
      </c>
      <c r="F14" s="261">
        <v>42340</v>
      </c>
      <c r="G14" s="262" t="s">
        <v>4062</v>
      </c>
      <c r="H14" s="280" t="s">
        <v>4063</v>
      </c>
      <c r="I14" s="263" t="s">
        <v>769</v>
      </c>
      <c r="J14" s="264"/>
      <c r="K14" s="263" t="s">
        <v>769</v>
      </c>
      <c r="L14" s="264"/>
      <c r="M14" s="265" t="s">
        <v>769</v>
      </c>
      <c r="N14" s="265"/>
      <c r="O14" s="265"/>
      <c r="P14" s="265"/>
      <c r="Q14" s="266"/>
    </row>
    <row r="15" spans="1:17" s="240" customFormat="1" ht="63.75" customHeight="1" x14ac:dyDescent="0.2">
      <c r="A15" s="258" t="s">
        <v>4064</v>
      </c>
      <c r="B15" s="259" t="s">
        <v>3979</v>
      </c>
      <c r="C15" s="259" t="s">
        <v>3980</v>
      </c>
      <c r="D15" s="260">
        <v>55000</v>
      </c>
      <c r="E15" s="260" t="s">
        <v>3235</v>
      </c>
      <c r="F15" s="261">
        <v>41996</v>
      </c>
      <c r="G15" s="262" t="s">
        <v>4065</v>
      </c>
      <c r="H15" s="280" t="s">
        <v>4066</v>
      </c>
      <c r="I15" s="263" t="s">
        <v>769</v>
      </c>
      <c r="J15" s="264"/>
      <c r="K15" s="263" t="s">
        <v>769</v>
      </c>
      <c r="L15" s="264"/>
      <c r="M15" s="265" t="s">
        <v>769</v>
      </c>
      <c r="N15" s="265"/>
      <c r="O15" s="265"/>
      <c r="P15" s="265"/>
      <c r="Q15" s="266"/>
    </row>
    <row r="16" spans="1:17" s="240" customFormat="1" ht="63.75" customHeight="1" x14ac:dyDescent="0.2">
      <c r="A16" s="258" t="s">
        <v>4067</v>
      </c>
      <c r="B16" s="259" t="s">
        <v>3984</v>
      </c>
      <c r="C16" s="259" t="s">
        <v>3985</v>
      </c>
      <c r="D16" s="260">
        <v>33000</v>
      </c>
      <c r="E16" s="260" t="s">
        <v>3235</v>
      </c>
      <c r="F16" s="261">
        <v>42019</v>
      </c>
      <c r="G16" s="262" t="s">
        <v>4068</v>
      </c>
      <c r="H16" s="280" t="s">
        <v>4069</v>
      </c>
      <c r="I16" s="263" t="s">
        <v>769</v>
      </c>
      <c r="J16" s="264"/>
      <c r="K16" s="263" t="s">
        <v>769</v>
      </c>
      <c r="L16" s="264"/>
      <c r="M16" s="265" t="s">
        <v>769</v>
      </c>
      <c r="N16" s="265"/>
      <c r="O16" s="265"/>
      <c r="P16" s="265"/>
      <c r="Q16" s="266"/>
    </row>
    <row r="17" spans="1:17" s="240" customFormat="1" ht="63.75" customHeight="1" x14ac:dyDescent="0.2">
      <c r="A17" s="258" t="s">
        <v>4067</v>
      </c>
      <c r="B17" s="259" t="s">
        <v>3984</v>
      </c>
      <c r="C17" s="259" t="s">
        <v>3985</v>
      </c>
      <c r="D17" s="260">
        <v>22000</v>
      </c>
      <c r="E17" s="260" t="s">
        <v>3531</v>
      </c>
      <c r="F17" s="261">
        <v>42124</v>
      </c>
      <c r="G17" s="262" t="s">
        <v>4070</v>
      </c>
      <c r="H17" s="267" t="s">
        <v>4071</v>
      </c>
      <c r="I17" s="263" t="s">
        <v>769</v>
      </c>
      <c r="J17" s="264"/>
      <c r="K17" s="263" t="s">
        <v>769</v>
      </c>
      <c r="L17" s="264"/>
      <c r="M17" s="265" t="s">
        <v>769</v>
      </c>
      <c r="N17" s="265"/>
      <c r="O17" s="265"/>
      <c r="P17" s="265"/>
      <c r="Q17" s="266"/>
    </row>
    <row r="18" spans="1:17" s="240" customFormat="1" ht="63.75" customHeight="1" x14ac:dyDescent="0.2">
      <c r="A18" s="258" t="s">
        <v>4072</v>
      </c>
      <c r="B18" s="259" t="s">
        <v>3246</v>
      </c>
      <c r="C18" s="259" t="s">
        <v>3247</v>
      </c>
      <c r="D18" s="260">
        <v>4243.2</v>
      </c>
      <c r="E18" s="260" t="s">
        <v>3235</v>
      </c>
      <c r="F18" s="261">
        <v>42024</v>
      </c>
      <c r="G18" s="262" t="s">
        <v>4073</v>
      </c>
      <c r="H18" s="280" t="s">
        <v>4074</v>
      </c>
      <c r="I18" s="263" t="s">
        <v>769</v>
      </c>
      <c r="J18" s="264"/>
      <c r="K18" s="263" t="s">
        <v>769</v>
      </c>
      <c r="L18" s="264"/>
      <c r="M18" s="265" t="s">
        <v>769</v>
      </c>
      <c r="N18" s="265"/>
      <c r="O18" s="265"/>
      <c r="P18" s="265"/>
      <c r="Q18" s="266"/>
    </row>
    <row r="19" spans="1:17" s="240" customFormat="1" ht="63.75" customHeight="1" x14ac:dyDescent="0.2">
      <c r="A19" s="874" t="s">
        <v>4075</v>
      </c>
      <c r="B19" s="259" t="s">
        <v>3255</v>
      </c>
      <c r="C19" s="872" t="s">
        <v>3256</v>
      </c>
      <c r="D19" s="260">
        <v>90</v>
      </c>
      <c r="E19" s="260" t="s">
        <v>3235</v>
      </c>
      <c r="F19" s="873">
        <v>42010</v>
      </c>
      <c r="G19" s="877" t="s">
        <v>4076</v>
      </c>
      <c r="H19" s="280" t="s">
        <v>4077</v>
      </c>
      <c r="I19" s="263" t="s">
        <v>769</v>
      </c>
      <c r="J19" s="264"/>
      <c r="K19" s="263" t="s">
        <v>769</v>
      </c>
      <c r="L19" s="264"/>
      <c r="M19" s="265" t="s">
        <v>769</v>
      </c>
      <c r="N19" s="265"/>
      <c r="O19" s="265"/>
      <c r="P19" s="265"/>
      <c r="Q19" s="266"/>
    </row>
    <row r="20" spans="1:17" s="240" customFormat="1" ht="63.75" customHeight="1" x14ac:dyDescent="0.2">
      <c r="A20" s="874"/>
      <c r="B20" s="259" t="s">
        <v>3258</v>
      </c>
      <c r="C20" s="872"/>
      <c r="D20" s="260">
        <v>90</v>
      </c>
      <c r="E20" s="260" t="s">
        <v>3235</v>
      </c>
      <c r="F20" s="873"/>
      <c r="G20" s="877"/>
      <c r="H20" s="280" t="s">
        <v>4078</v>
      </c>
      <c r="I20" s="263" t="s">
        <v>769</v>
      </c>
      <c r="J20" s="264"/>
      <c r="K20" s="263" t="s">
        <v>769</v>
      </c>
      <c r="L20" s="264"/>
      <c r="M20" s="265" t="s">
        <v>769</v>
      </c>
      <c r="N20" s="265"/>
      <c r="O20" s="265"/>
      <c r="P20" s="265"/>
      <c r="Q20" s="266"/>
    </row>
    <row r="21" spans="1:17" s="240" customFormat="1" ht="63.75" customHeight="1" x14ac:dyDescent="0.2">
      <c r="A21" s="874"/>
      <c r="B21" s="259" t="s">
        <v>3259</v>
      </c>
      <c r="C21" s="872"/>
      <c r="D21" s="260">
        <v>70</v>
      </c>
      <c r="E21" s="260" t="s">
        <v>3235</v>
      </c>
      <c r="F21" s="873"/>
      <c r="G21" s="877"/>
      <c r="H21" s="280" t="s">
        <v>4079</v>
      </c>
      <c r="I21" s="263" t="s">
        <v>769</v>
      </c>
      <c r="J21" s="264"/>
      <c r="K21" s="263" t="s">
        <v>769</v>
      </c>
      <c r="L21" s="264"/>
      <c r="M21" s="400" t="s">
        <v>769</v>
      </c>
      <c r="N21" s="369"/>
      <c r="O21" s="369"/>
      <c r="P21" s="369"/>
      <c r="Q21" s="266"/>
    </row>
    <row r="22" spans="1:17" s="240" customFormat="1" ht="63.75" customHeight="1" x14ac:dyDescent="0.2">
      <c r="A22" s="874"/>
      <c r="B22" s="259" t="s">
        <v>3260</v>
      </c>
      <c r="C22" s="872"/>
      <c r="D22" s="260">
        <v>45</v>
      </c>
      <c r="E22" s="260" t="s">
        <v>3235</v>
      </c>
      <c r="F22" s="873"/>
      <c r="G22" s="877"/>
      <c r="H22" s="280" t="s">
        <v>4080</v>
      </c>
      <c r="I22" s="263" t="s">
        <v>769</v>
      </c>
      <c r="J22" s="264"/>
      <c r="K22" s="263" t="s">
        <v>769</v>
      </c>
      <c r="L22" s="264"/>
      <c r="M22" s="400" t="s">
        <v>769</v>
      </c>
      <c r="N22" s="369"/>
      <c r="O22" s="369"/>
      <c r="P22" s="369"/>
      <c r="Q22" s="266"/>
    </row>
    <row r="23" spans="1:17" s="240" customFormat="1" ht="63.75" customHeight="1" x14ac:dyDescent="0.2">
      <c r="A23" s="258" t="s">
        <v>4081</v>
      </c>
      <c r="B23" s="265" t="s">
        <v>4082</v>
      </c>
      <c r="C23" s="259" t="s">
        <v>4083</v>
      </c>
      <c r="D23" s="260">
        <v>2000</v>
      </c>
      <c r="E23" s="260" t="s">
        <v>3235</v>
      </c>
      <c r="F23" s="261">
        <v>42026</v>
      </c>
      <c r="G23" s="262" t="s">
        <v>4084</v>
      </c>
      <c r="H23" s="280" t="s">
        <v>4085</v>
      </c>
      <c r="I23" s="263" t="s">
        <v>769</v>
      </c>
      <c r="J23" s="264"/>
      <c r="K23" s="263" t="s">
        <v>769</v>
      </c>
      <c r="L23" s="264"/>
      <c r="M23" s="400" t="s">
        <v>769</v>
      </c>
      <c r="N23" s="400"/>
      <c r="O23" s="400"/>
      <c r="P23" s="400"/>
      <c r="Q23" s="266"/>
    </row>
    <row r="24" spans="1:17" s="240" customFormat="1" ht="63.75" customHeight="1" x14ac:dyDescent="0.2">
      <c r="A24" s="874" t="s">
        <v>4086</v>
      </c>
      <c r="B24" s="259" t="s">
        <v>3431</v>
      </c>
      <c r="C24" s="872" t="s">
        <v>3428</v>
      </c>
      <c r="D24" s="260">
        <v>24562.799999999999</v>
      </c>
      <c r="E24" s="260" t="s">
        <v>3273</v>
      </c>
      <c r="F24" s="873">
        <v>42062</v>
      </c>
      <c r="G24" s="877" t="s">
        <v>4087</v>
      </c>
      <c r="H24" s="280" t="s">
        <v>4088</v>
      </c>
      <c r="I24" s="263" t="s">
        <v>769</v>
      </c>
      <c r="J24" s="264"/>
      <c r="K24" s="263" t="s">
        <v>769</v>
      </c>
      <c r="L24" s="264"/>
      <c r="M24" s="400" t="s">
        <v>769</v>
      </c>
      <c r="N24" s="400"/>
      <c r="O24" s="400"/>
      <c r="P24" s="400"/>
      <c r="Q24" s="266"/>
    </row>
    <row r="25" spans="1:17" s="240" customFormat="1" ht="63.75" customHeight="1" x14ac:dyDescent="0.2">
      <c r="A25" s="874"/>
      <c r="B25" s="259" t="s">
        <v>3427</v>
      </c>
      <c r="C25" s="872"/>
      <c r="D25" s="260">
        <v>14500</v>
      </c>
      <c r="E25" s="260" t="s">
        <v>3273</v>
      </c>
      <c r="F25" s="873"/>
      <c r="G25" s="877"/>
      <c r="H25" s="280" t="s">
        <v>4089</v>
      </c>
      <c r="I25" s="263" t="s">
        <v>769</v>
      </c>
      <c r="J25" s="264"/>
      <c r="K25" s="263" t="s">
        <v>769</v>
      </c>
      <c r="L25" s="264"/>
      <c r="M25" s="400" t="s">
        <v>769</v>
      </c>
      <c r="N25" s="400"/>
      <c r="O25" s="369"/>
      <c r="P25" s="369"/>
      <c r="Q25" s="266"/>
    </row>
    <row r="26" spans="1:17" s="240" customFormat="1" ht="63.75" customHeight="1" x14ac:dyDescent="0.2">
      <c r="A26" s="258" t="s">
        <v>4090</v>
      </c>
      <c r="B26" s="259" t="s">
        <v>3421</v>
      </c>
      <c r="C26" s="259" t="s">
        <v>5071</v>
      </c>
      <c r="D26" s="260">
        <v>4000</v>
      </c>
      <c r="E26" s="260" t="s">
        <v>3235</v>
      </c>
      <c r="F26" s="261">
        <v>42033</v>
      </c>
      <c r="G26" s="262" t="s">
        <v>4091</v>
      </c>
      <c r="H26" s="280" t="s">
        <v>4092</v>
      </c>
      <c r="I26" s="263"/>
      <c r="J26" s="263" t="s">
        <v>769</v>
      </c>
      <c r="K26" s="263" t="s">
        <v>769</v>
      </c>
      <c r="L26" s="264"/>
      <c r="M26" s="400"/>
      <c r="N26" s="400"/>
      <c r="O26" s="369"/>
      <c r="P26" s="400" t="s">
        <v>769</v>
      </c>
      <c r="Q26" s="266"/>
    </row>
    <row r="27" spans="1:17" s="240" customFormat="1" ht="63.75" customHeight="1" x14ac:dyDescent="0.3">
      <c r="A27" s="258" t="s">
        <v>4093</v>
      </c>
      <c r="B27" s="259" t="s">
        <v>4094</v>
      </c>
      <c r="C27" s="259" t="s">
        <v>3368</v>
      </c>
      <c r="D27" s="260">
        <v>1810</v>
      </c>
      <c r="E27" s="260" t="s">
        <v>3235</v>
      </c>
      <c r="F27" s="261">
        <v>42033</v>
      </c>
      <c r="G27" s="262" t="s">
        <v>4091</v>
      </c>
      <c r="H27" s="280" t="s">
        <v>4095</v>
      </c>
      <c r="I27" s="263" t="s">
        <v>769</v>
      </c>
      <c r="J27" s="264"/>
      <c r="K27" s="263" t="s">
        <v>769</v>
      </c>
      <c r="L27" s="264"/>
      <c r="M27" s="400"/>
      <c r="N27" s="400"/>
      <c r="O27" s="400" t="s">
        <v>769</v>
      </c>
      <c r="P27" s="405"/>
      <c r="Q27" s="266"/>
    </row>
    <row r="28" spans="1:17" s="240" customFormat="1" ht="63.75" customHeight="1" x14ac:dyDescent="0.2">
      <c r="A28" s="258" t="s">
        <v>4096</v>
      </c>
      <c r="B28" s="259" t="s">
        <v>3386</v>
      </c>
      <c r="C28" s="259" t="s">
        <v>3387</v>
      </c>
      <c r="D28" s="260">
        <v>52</v>
      </c>
      <c r="E28" s="260" t="s">
        <v>3235</v>
      </c>
      <c r="F28" s="261">
        <v>42017</v>
      </c>
      <c r="G28" s="262" t="s">
        <v>4097</v>
      </c>
      <c r="H28" s="280" t="s">
        <v>4098</v>
      </c>
      <c r="I28" s="263" t="s">
        <v>769</v>
      </c>
      <c r="J28" s="264"/>
      <c r="K28" s="263" t="s">
        <v>769</v>
      </c>
      <c r="L28" s="264"/>
      <c r="M28" s="400" t="s">
        <v>769</v>
      </c>
      <c r="N28" s="369"/>
      <c r="O28" s="369"/>
      <c r="P28" s="369"/>
      <c r="Q28" s="266"/>
    </row>
    <row r="29" spans="1:17" s="240" customFormat="1" ht="63.75" customHeight="1" x14ac:dyDescent="0.2">
      <c r="A29" s="874" t="s">
        <v>4099</v>
      </c>
      <c r="B29" s="259" t="s">
        <v>3377</v>
      </c>
      <c r="C29" s="872" t="s">
        <v>3519</v>
      </c>
      <c r="D29" s="260">
        <v>9900</v>
      </c>
      <c r="E29" s="260" t="s">
        <v>3273</v>
      </c>
      <c r="F29" s="261">
        <v>42045</v>
      </c>
      <c r="G29" s="262" t="s">
        <v>4100</v>
      </c>
      <c r="H29" s="280" t="s">
        <v>4101</v>
      </c>
      <c r="I29" s="263" t="s">
        <v>769</v>
      </c>
      <c r="J29" s="264"/>
      <c r="K29" s="263" t="s">
        <v>769</v>
      </c>
      <c r="L29" s="264"/>
      <c r="M29" s="400" t="s">
        <v>769</v>
      </c>
      <c r="N29" s="369"/>
      <c r="O29" s="369"/>
      <c r="P29" s="369"/>
      <c r="Q29" s="266"/>
    </row>
    <row r="30" spans="1:17" s="240" customFormat="1" ht="63.75" customHeight="1" x14ac:dyDescent="0.2">
      <c r="A30" s="874"/>
      <c r="B30" s="259" t="s">
        <v>4102</v>
      </c>
      <c r="C30" s="872"/>
      <c r="D30" s="260">
        <v>13673</v>
      </c>
      <c r="E30" s="260" t="s">
        <v>3273</v>
      </c>
      <c r="F30" s="261">
        <v>42034</v>
      </c>
      <c r="G30" s="262" t="s">
        <v>4103</v>
      </c>
      <c r="H30" s="280" t="s">
        <v>4104</v>
      </c>
      <c r="I30" s="263" t="s">
        <v>769</v>
      </c>
      <c r="J30" s="264"/>
      <c r="K30" s="263" t="s">
        <v>769</v>
      </c>
      <c r="L30" s="264"/>
      <c r="M30" s="400"/>
      <c r="N30" s="400"/>
      <c r="O30" s="400"/>
      <c r="P30" s="400" t="s">
        <v>769</v>
      </c>
      <c r="Q30" s="266"/>
    </row>
    <row r="31" spans="1:17" s="240" customFormat="1" ht="63.75" customHeight="1" x14ac:dyDescent="0.2">
      <c r="A31" s="874" t="s">
        <v>4105</v>
      </c>
      <c r="B31" s="259" t="s">
        <v>3255</v>
      </c>
      <c r="C31" s="875" t="s">
        <v>3441</v>
      </c>
      <c r="D31" s="260">
        <v>169.5</v>
      </c>
      <c r="E31" s="260" t="s">
        <v>3235</v>
      </c>
      <c r="F31" s="873">
        <v>42020</v>
      </c>
      <c r="G31" s="876" t="s">
        <v>4106</v>
      </c>
      <c r="H31" s="280" t="s">
        <v>4107</v>
      </c>
      <c r="I31" s="263" t="s">
        <v>769</v>
      </c>
      <c r="J31" s="264"/>
      <c r="K31" s="263" t="s">
        <v>769</v>
      </c>
      <c r="L31" s="264"/>
      <c r="M31" s="400" t="s">
        <v>769</v>
      </c>
      <c r="N31" s="400"/>
      <c r="O31" s="400"/>
      <c r="P31" s="400"/>
      <c r="Q31" s="266"/>
    </row>
    <row r="32" spans="1:17" s="240" customFormat="1" ht="63.75" customHeight="1" x14ac:dyDescent="0.2">
      <c r="A32" s="874"/>
      <c r="B32" s="259" t="s">
        <v>3260</v>
      </c>
      <c r="C32" s="875"/>
      <c r="D32" s="260">
        <v>120</v>
      </c>
      <c r="E32" s="260" t="s">
        <v>3235</v>
      </c>
      <c r="F32" s="873"/>
      <c r="G32" s="876"/>
      <c r="H32" s="280" t="s">
        <v>4108</v>
      </c>
      <c r="I32" s="263" t="s">
        <v>769</v>
      </c>
      <c r="J32" s="264"/>
      <c r="K32" s="263" t="s">
        <v>769</v>
      </c>
      <c r="L32" s="264"/>
      <c r="M32" s="400" t="s">
        <v>769</v>
      </c>
      <c r="N32" s="400"/>
      <c r="O32" s="400"/>
      <c r="P32" s="400"/>
      <c r="Q32" s="266"/>
    </row>
    <row r="33" spans="1:17" s="240" customFormat="1" ht="63.75" customHeight="1" x14ac:dyDescent="0.2">
      <c r="A33" s="258" t="s">
        <v>4109</v>
      </c>
      <c r="B33" s="259" t="s">
        <v>4110</v>
      </c>
      <c r="C33" s="259" t="s">
        <v>3594</v>
      </c>
      <c r="D33" s="260">
        <v>30000</v>
      </c>
      <c r="E33" s="260" t="s">
        <v>3273</v>
      </c>
      <c r="F33" s="261">
        <v>42062</v>
      </c>
      <c r="G33" s="262" t="s">
        <v>4111</v>
      </c>
      <c r="H33" s="280" t="s">
        <v>4112</v>
      </c>
      <c r="I33" s="263" t="s">
        <v>769</v>
      </c>
      <c r="J33" s="264"/>
      <c r="K33" s="263" t="s">
        <v>769</v>
      </c>
      <c r="L33" s="264"/>
      <c r="M33" s="400" t="s">
        <v>769</v>
      </c>
      <c r="N33" s="400"/>
      <c r="O33" s="400"/>
      <c r="P33" s="400"/>
      <c r="Q33" s="266"/>
    </row>
    <row r="34" spans="1:17" s="240" customFormat="1" ht="63.75" customHeight="1" x14ac:dyDescent="0.2">
      <c r="A34" s="258" t="s">
        <v>4113</v>
      </c>
      <c r="B34" s="259" t="s">
        <v>2004</v>
      </c>
      <c r="C34" s="259" t="s">
        <v>3269</v>
      </c>
      <c r="D34" s="260">
        <v>10714.68</v>
      </c>
      <c r="E34" s="260" t="s">
        <v>3235</v>
      </c>
      <c r="F34" s="261">
        <v>42034</v>
      </c>
      <c r="G34" s="262" t="s">
        <v>4114</v>
      </c>
      <c r="H34" s="280" t="s">
        <v>4115</v>
      </c>
      <c r="I34" s="263" t="s">
        <v>769</v>
      </c>
      <c r="J34" s="264"/>
      <c r="K34" s="263" t="s">
        <v>769</v>
      </c>
      <c r="L34" s="264"/>
      <c r="M34" s="400"/>
      <c r="N34" s="400"/>
      <c r="O34" s="400"/>
      <c r="P34" s="400" t="s">
        <v>769</v>
      </c>
      <c r="Q34" s="266"/>
    </row>
    <row r="35" spans="1:17" s="240" customFormat="1" ht="63.75" customHeight="1" x14ac:dyDescent="0.2">
      <c r="A35" s="874" t="s">
        <v>4116</v>
      </c>
      <c r="B35" s="259" t="s">
        <v>3414</v>
      </c>
      <c r="C35" s="872" t="s">
        <v>3390</v>
      </c>
      <c r="D35" s="260">
        <v>817</v>
      </c>
      <c r="E35" s="260" t="s">
        <v>3273</v>
      </c>
      <c r="F35" s="873">
        <v>42037</v>
      </c>
      <c r="G35" s="262" t="s">
        <v>4117</v>
      </c>
      <c r="H35" s="280" t="s">
        <v>4118</v>
      </c>
      <c r="I35" s="263" t="s">
        <v>769</v>
      </c>
      <c r="J35" s="264"/>
      <c r="K35" s="263" t="s">
        <v>769</v>
      </c>
      <c r="L35" s="264"/>
      <c r="M35" s="400" t="s">
        <v>769</v>
      </c>
      <c r="N35" s="369"/>
      <c r="O35" s="369"/>
      <c r="P35" s="369"/>
      <c r="Q35" s="266"/>
    </row>
    <row r="36" spans="1:17" s="240" customFormat="1" ht="63.75" customHeight="1" x14ac:dyDescent="0.2">
      <c r="A36" s="874"/>
      <c r="B36" s="259" t="s">
        <v>3413</v>
      </c>
      <c r="C36" s="872"/>
      <c r="D36" s="260">
        <v>772.5</v>
      </c>
      <c r="E36" s="260" t="s">
        <v>3273</v>
      </c>
      <c r="F36" s="873"/>
      <c r="G36" s="262" t="s">
        <v>4119</v>
      </c>
      <c r="H36" s="280" t="s">
        <v>4120</v>
      </c>
      <c r="I36" s="263" t="s">
        <v>769</v>
      </c>
      <c r="J36" s="264"/>
      <c r="K36" s="263" t="s">
        <v>769</v>
      </c>
      <c r="L36" s="264"/>
      <c r="M36" s="400" t="s">
        <v>769</v>
      </c>
      <c r="N36" s="369"/>
      <c r="O36" s="369"/>
      <c r="P36" s="369"/>
      <c r="Q36" s="266"/>
    </row>
    <row r="37" spans="1:17" s="240" customFormat="1" ht="63.75" customHeight="1" x14ac:dyDescent="0.2">
      <c r="A37" s="874"/>
      <c r="B37" s="259" t="s">
        <v>4121</v>
      </c>
      <c r="C37" s="872"/>
      <c r="D37" s="260">
        <v>3828</v>
      </c>
      <c r="E37" s="260" t="s">
        <v>3273</v>
      </c>
      <c r="F37" s="873"/>
      <c r="G37" s="262" t="s">
        <v>4117</v>
      </c>
      <c r="H37" s="280" t="s">
        <v>4122</v>
      </c>
      <c r="I37" s="263" t="s">
        <v>769</v>
      </c>
      <c r="J37" s="264"/>
      <c r="K37" s="263" t="s">
        <v>769</v>
      </c>
      <c r="L37" s="264"/>
      <c r="M37" s="400" t="s">
        <v>769</v>
      </c>
      <c r="N37" s="369"/>
      <c r="O37" s="369"/>
      <c r="P37" s="369"/>
      <c r="Q37" s="266"/>
    </row>
    <row r="38" spans="1:17" s="240" customFormat="1" ht="63.75" customHeight="1" x14ac:dyDescent="0.2">
      <c r="A38" s="874" t="s">
        <v>4123</v>
      </c>
      <c r="B38" s="259" t="s">
        <v>3410</v>
      </c>
      <c r="C38" s="872" t="s">
        <v>3411</v>
      </c>
      <c r="D38" s="260">
        <v>196</v>
      </c>
      <c r="E38" s="260" t="s">
        <v>3235</v>
      </c>
      <c r="F38" s="873">
        <v>42032</v>
      </c>
      <c r="G38" s="262" t="s">
        <v>4124</v>
      </c>
      <c r="H38" s="280" t="s">
        <v>4125</v>
      </c>
      <c r="I38" s="263" t="s">
        <v>769</v>
      </c>
      <c r="J38" s="264"/>
      <c r="K38" s="263" t="s">
        <v>769</v>
      </c>
      <c r="L38" s="264"/>
      <c r="M38" s="400" t="s">
        <v>769</v>
      </c>
      <c r="N38" s="369"/>
      <c r="O38" s="369"/>
      <c r="P38" s="369"/>
      <c r="Q38" s="266"/>
    </row>
    <row r="39" spans="1:17" s="240" customFormat="1" ht="63.75" customHeight="1" x14ac:dyDescent="0.2">
      <c r="A39" s="874"/>
      <c r="B39" s="259" t="s">
        <v>3413</v>
      </c>
      <c r="C39" s="872"/>
      <c r="D39" s="260">
        <v>12831.5</v>
      </c>
      <c r="E39" s="260" t="s">
        <v>3235</v>
      </c>
      <c r="F39" s="873"/>
      <c r="G39" s="262" t="s">
        <v>4126</v>
      </c>
      <c r="H39" s="280" t="s">
        <v>4127</v>
      </c>
      <c r="I39" s="263" t="s">
        <v>769</v>
      </c>
      <c r="J39" s="264"/>
      <c r="K39" s="263" t="s">
        <v>769</v>
      </c>
      <c r="L39" s="264"/>
      <c r="M39" s="400" t="s">
        <v>769</v>
      </c>
      <c r="N39" s="369"/>
      <c r="O39" s="369"/>
      <c r="P39" s="369"/>
      <c r="Q39" s="266"/>
    </row>
    <row r="40" spans="1:17" s="240" customFormat="1" ht="63.75" customHeight="1" x14ac:dyDescent="0.2">
      <c r="A40" s="874" t="s">
        <v>4128</v>
      </c>
      <c r="B40" s="259" t="s">
        <v>3413</v>
      </c>
      <c r="C40" s="872" t="s">
        <v>3496</v>
      </c>
      <c r="D40" s="260">
        <v>2141.8000000000002</v>
      </c>
      <c r="E40" s="260" t="s">
        <v>3273</v>
      </c>
      <c r="F40" s="873">
        <v>42040</v>
      </c>
      <c r="G40" s="262" t="s">
        <v>4129</v>
      </c>
      <c r="H40" s="280" t="s">
        <v>4130</v>
      </c>
      <c r="I40" s="263" t="s">
        <v>769</v>
      </c>
      <c r="J40" s="264"/>
      <c r="K40" s="263" t="s">
        <v>769</v>
      </c>
      <c r="L40" s="264"/>
      <c r="M40" s="400"/>
      <c r="N40" s="400"/>
      <c r="O40" s="400" t="s">
        <v>769</v>
      </c>
      <c r="P40" s="369"/>
      <c r="Q40" s="266"/>
    </row>
    <row r="41" spans="1:17" s="240" customFormat="1" ht="63.75" customHeight="1" x14ac:dyDescent="0.2">
      <c r="A41" s="874"/>
      <c r="B41" s="259" t="s">
        <v>4131</v>
      </c>
      <c r="C41" s="872"/>
      <c r="D41" s="260">
        <v>452.4</v>
      </c>
      <c r="E41" s="260" t="s">
        <v>3273</v>
      </c>
      <c r="F41" s="873"/>
      <c r="G41" s="262" t="s">
        <v>4132</v>
      </c>
      <c r="H41" s="280" t="s">
        <v>4133</v>
      </c>
      <c r="I41" s="263" t="s">
        <v>769</v>
      </c>
      <c r="J41" s="264"/>
      <c r="K41" s="263" t="s">
        <v>769</v>
      </c>
      <c r="L41" s="264"/>
      <c r="M41" s="400"/>
      <c r="N41" s="400"/>
      <c r="O41" s="400" t="s">
        <v>769</v>
      </c>
      <c r="P41" s="369"/>
      <c r="Q41" s="266"/>
    </row>
    <row r="42" spans="1:17" s="240" customFormat="1" ht="63.75" customHeight="1" x14ac:dyDescent="0.2">
      <c r="A42" s="874"/>
      <c r="B42" s="259" t="s">
        <v>3410</v>
      </c>
      <c r="C42" s="872"/>
      <c r="D42" s="260">
        <v>559.29999999999995</v>
      </c>
      <c r="E42" s="260" t="s">
        <v>3273</v>
      </c>
      <c r="F42" s="873"/>
      <c r="G42" s="262" t="s">
        <v>4134</v>
      </c>
      <c r="H42" s="280" t="s">
        <v>4135</v>
      </c>
      <c r="I42" s="263" t="s">
        <v>769</v>
      </c>
      <c r="J42" s="264"/>
      <c r="K42" s="263" t="s">
        <v>769</v>
      </c>
      <c r="L42" s="264"/>
      <c r="M42" s="400" t="s">
        <v>769</v>
      </c>
      <c r="N42" s="400"/>
      <c r="O42" s="400"/>
      <c r="P42" s="369"/>
      <c r="Q42" s="266"/>
    </row>
    <row r="43" spans="1:17" s="240" customFormat="1" ht="63.75" customHeight="1" x14ac:dyDescent="0.2">
      <c r="A43" s="874"/>
      <c r="B43" s="259" t="s">
        <v>3414</v>
      </c>
      <c r="C43" s="872"/>
      <c r="D43" s="260">
        <v>541.5</v>
      </c>
      <c r="E43" s="260" t="s">
        <v>3273</v>
      </c>
      <c r="F43" s="873"/>
      <c r="G43" s="262" t="s">
        <v>4136</v>
      </c>
      <c r="H43" s="280" t="s">
        <v>4137</v>
      </c>
      <c r="I43" s="263" t="s">
        <v>769</v>
      </c>
      <c r="J43" s="264"/>
      <c r="K43" s="263" t="s">
        <v>769</v>
      </c>
      <c r="L43" s="264"/>
      <c r="M43" s="400" t="s">
        <v>769</v>
      </c>
      <c r="N43" s="400"/>
      <c r="O43" s="400"/>
      <c r="P43" s="369"/>
      <c r="Q43" s="266"/>
    </row>
    <row r="44" spans="1:17" s="240" customFormat="1" ht="63.75" customHeight="1" x14ac:dyDescent="0.2">
      <c r="A44" s="874" t="s">
        <v>4138</v>
      </c>
      <c r="B44" s="259" t="s">
        <v>3259</v>
      </c>
      <c r="C44" s="875" t="s">
        <v>3441</v>
      </c>
      <c r="D44" s="260">
        <v>144.25</v>
      </c>
      <c r="E44" s="260" t="s">
        <v>3235</v>
      </c>
      <c r="F44" s="873">
        <v>42026</v>
      </c>
      <c r="G44" s="876" t="s">
        <v>4139</v>
      </c>
      <c r="H44" s="280" t="s">
        <v>4140</v>
      </c>
      <c r="I44" s="263" t="s">
        <v>769</v>
      </c>
      <c r="J44" s="264"/>
      <c r="K44" s="263" t="s">
        <v>769</v>
      </c>
      <c r="L44" s="264"/>
      <c r="M44" s="400" t="s">
        <v>769</v>
      </c>
      <c r="N44" s="400"/>
      <c r="O44" s="400"/>
      <c r="P44" s="369"/>
      <c r="Q44" s="266"/>
    </row>
    <row r="45" spans="1:17" s="240" customFormat="1" ht="63.75" customHeight="1" x14ac:dyDescent="0.2">
      <c r="A45" s="874"/>
      <c r="B45" s="259" t="s">
        <v>3258</v>
      </c>
      <c r="C45" s="875"/>
      <c r="D45" s="260">
        <v>169.5</v>
      </c>
      <c r="E45" s="260" t="s">
        <v>3235</v>
      </c>
      <c r="F45" s="873"/>
      <c r="G45" s="876"/>
      <c r="H45" s="280" t="s">
        <v>4141</v>
      </c>
      <c r="I45" s="263" t="s">
        <v>769</v>
      </c>
      <c r="J45" s="264"/>
      <c r="K45" s="263" t="s">
        <v>769</v>
      </c>
      <c r="L45" s="264"/>
      <c r="M45" s="400" t="s">
        <v>769</v>
      </c>
      <c r="N45" s="400"/>
      <c r="O45" s="400"/>
      <c r="P45" s="400"/>
      <c r="Q45" s="266"/>
    </row>
    <row r="46" spans="1:17" s="240" customFormat="1" ht="63.75" customHeight="1" x14ac:dyDescent="0.2">
      <c r="A46" s="258" t="s">
        <v>4142</v>
      </c>
      <c r="B46" s="259" t="s">
        <v>3363</v>
      </c>
      <c r="C46" s="259" t="s">
        <v>3758</v>
      </c>
      <c r="D46" s="260">
        <v>10200</v>
      </c>
      <c r="E46" s="260" t="s">
        <v>3273</v>
      </c>
      <c r="F46" s="261">
        <v>42062</v>
      </c>
      <c r="G46" s="262" t="s">
        <v>4087</v>
      </c>
      <c r="H46" s="280" t="s">
        <v>4143</v>
      </c>
      <c r="I46" s="263" t="s">
        <v>769</v>
      </c>
      <c r="J46" s="264"/>
      <c r="K46" s="263" t="s">
        <v>769</v>
      </c>
      <c r="L46" s="264"/>
      <c r="M46" s="400"/>
      <c r="N46" s="400"/>
      <c r="O46" s="400" t="s">
        <v>769</v>
      </c>
      <c r="P46" s="369"/>
      <c r="Q46" s="266"/>
    </row>
    <row r="47" spans="1:17" s="240" customFormat="1" ht="63.75" customHeight="1" x14ac:dyDescent="0.2">
      <c r="A47" s="258" t="s">
        <v>4144</v>
      </c>
      <c r="B47" s="259" t="s">
        <v>3357</v>
      </c>
      <c r="C47" s="259" t="s">
        <v>4145</v>
      </c>
      <c r="D47" s="260">
        <v>19920</v>
      </c>
      <c r="E47" s="260" t="s">
        <v>3273</v>
      </c>
      <c r="F47" s="261">
        <v>42061</v>
      </c>
      <c r="G47" s="262" t="s">
        <v>4146</v>
      </c>
      <c r="H47" s="280" t="s">
        <v>4147</v>
      </c>
      <c r="I47" s="263" t="s">
        <v>769</v>
      </c>
      <c r="J47" s="264"/>
      <c r="K47" s="263" t="s">
        <v>769</v>
      </c>
      <c r="L47" s="264"/>
      <c r="M47" s="400"/>
      <c r="N47" s="400"/>
      <c r="O47" s="400" t="s">
        <v>769</v>
      </c>
      <c r="P47" s="369"/>
      <c r="Q47" s="266"/>
    </row>
    <row r="48" spans="1:17" s="240" customFormat="1" ht="63.75" customHeight="1" x14ac:dyDescent="0.2">
      <c r="A48" s="258" t="s">
        <v>4148</v>
      </c>
      <c r="B48" s="259" t="s">
        <v>3255</v>
      </c>
      <c r="C48" s="259" t="s">
        <v>3368</v>
      </c>
      <c r="D48" s="260">
        <v>101.7</v>
      </c>
      <c r="E48" s="260" t="s">
        <v>3235</v>
      </c>
      <c r="F48" s="261">
        <v>42034</v>
      </c>
      <c r="G48" s="262" t="s">
        <v>4149</v>
      </c>
      <c r="H48" s="280" t="s">
        <v>4150</v>
      </c>
      <c r="I48" s="263" t="s">
        <v>769</v>
      </c>
      <c r="J48" s="264"/>
      <c r="K48" s="263" t="s">
        <v>769</v>
      </c>
      <c r="L48" s="264"/>
      <c r="M48" s="400" t="s">
        <v>769</v>
      </c>
      <c r="N48" s="400"/>
      <c r="O48" s="400"/>
      <c r="P48" s="400"/>
      <c r="Q48" s="266"/>
    </row>
    <row r="49" spans="1:17" s="240" customFormat="1" ht="63.75" customHeight="1" x14ac:dyDescent="0.2">
      <c r="A49" s="258" t="s">
        <v>4151</v>
      </c>
      <c r="B49" s="259" t="s">
        <v>3386</v>
      </c>
      <c r="C49" s="259" t="s">
        <v>3387</v>
      </c>
      <c r="D49" s="260">
        <v>91.75</v>
      </c>
      <c r="E49" s="260" t="s">
        <v>3273</v>
      </c>
      <c r="F49" s="261">
        <v>42045</v>
      </c>
      <c r="G49" s="262" t="s">
        <v>4152</v>
      </c>
      <c r="H49" s="280" t="s">
        <v>4153</v>
      </c>
      <c r="I49" s="263" t="s">
        <v>769</v>
      </c>
      <c r="J49" s="264"/>
      <c r="K49" s="263" t="s">
        <v>769</v>
      </c>
      <c r="L49" s="264"/>
      <c r="M49" s="400" t="s">
        <v>769</v>
      </c>
      <c r="N49" s="400"/>
      <c r="O49" s="400"/>
      <c r="P49" s="400"/>
      <c r="Q49" s="266"/>
    </row>
    <row r="50" spans="1:17" s="240" customFormat="1" ht="63.75" customHeight="1" x14ac:dyDescent="0.2">
      <c r="A50" s="258" t="s">
        <v>4154</v>
      </c>
      <c r="B50" s="259" t="s">
        <v>4155</v>
      </c>
      <c r="C50" s="259" t="s">
        <v>4156</v>
      </c>
      <c r="D50" s="260">
        <v>446.6</v>
      </c>
      <c r="E50" s="260" t="s">
        <v>3273</v>
      </c>
      <c r="F50" s="261">
        <v>42055</v>
      </c>
      <c r="G50" s="262" t="s">
        <v>4157</v>
      </c>
      <c r="H50" s="280" t="s">
        <v>4158</v>
      </c>
      <c r="I50" s="263" t="s">
        <v>769</v>
      </c>
      <c r="J50" s="264"/>
      <c r="K50" s="263" t="s">
        <v>769</v>
      </c>
      <c r="L50" s="264"/>
      <c r="M50" s="400"/>
      <c r="N50" s="400"/>
      <c r="O50" s="400" t="s">
        <v>769</v>
      </c>
      <c r="P50" s="400"/>
      <c r="Q50" s="266"/>
    </row>
    <row r="51" spans="1:17" s="240" customFormat="1" ht="63.75" customHeight="1" x14ac:dyDescent="0.2">
      <c r="A51" s="258" t="s">
        <v>4159</v>
      </c>
      <c r="B51" s="259" t="s">
        <v>4160</v>
      </c>
      <c r="C51" s="259" t="s">
        <v>3439</v>
      </c>
      <c r="D51" s="260">
        <v>3000</v>
      </c>
      <c r="E51" s="260" t="s">
        <v>3407</v>
      </c>
      <c r="F51" s="261">
        <v>42069</v>
      </c>
      <c r="G51" s="262" t="s">
        <v>4161</v>
      </c>
      <c r="H51" s="280" t="s">
        <v>4162</v>
      </c>
      <c r="I51" s="263" t="s">
        <v>769</v>
      </c>
      <c r="J51" s="264"/>
      <c r="K51" s="263" t="s">
        <v>769</v>
      </c>
      <c r="L51" s="264"/>
      <c r="M51" s="400" t="s">
        <v>769</v>
      </c>
      <c r="N51" s="400"/>
      <c r="O51" s="400"/>
      <c r="P51" s="400"/>
      <c r="Q51" s="266"/>
    </row>
    <row r="52" spans="1:17" s="240" customFormat="1" ht="63.75" customHeight="1" x14ac:dyDescent="0.2">
      <c r="A52" s="258" t="s">
        <v>4163</v>
      </c>
      <c r="B52" s="259" t="s">
        <v>4164</v>
      </c>
      <c r="C52" s="259" t="s">
        <v>4165</v>
      </c>
      <c r="D52" s="260">
        <v>74.900000000000006</v>
      </c>
      <c r="E52" s="260" t="s">
        <v>3273</v>
      </c>
      <c r="F52" s="261">
        <v>42054</v>
      </c>
      <c r="G52" s="262" t="s">
        <v>4166</v>
      </c>
      <c r="H52" s="280" t="s">
        <v>4167</v>
      </c>
      <c r="I52" s="263" t="s">
        <v>769</v>
      </c>
      <c r="J52" s="264"/>
      <c r="K52" s="263" t="s">
        <v>769</v>
      </c>
      <c r="L52" s="264"/>
      <c r="M52" s="400" t="s">
        <v>769</v>
      </c>
      <c r="N52" s="400"/>
      <c r="O52" s="400"/>
      <c r="P52" s="400"/>
      <c r="Q52" s="266"/>
    </row>
    <row r="53" spans="1:17" s="240" customFormat="1" ht="63.75" customHeight="1" x14ac:dyDescent="0.2">
      <c r="A53" s="258" t="s">
        <v>4168</v>
      </c>
      <c r="B53" s="259" t="s">
        <v>4169</v>
      </c>
      <c r="C53" s="259" t="s">
        <v>3758</v>
      </c>
      <c r="D53" s="260">
        <v>5000</v>
      </c>
      <c r="E53" s="260" t="s">
        <v>3273</v>
      </c>
      <c r="F53" s="261">
        <v>42058</v>
      </c>
      <c r="G53" s="262" t="s">
        <v>4170</v>
      </c>
      <c r="H53" s="280" t="s">
        <v>4171</v>
      </c>
      <c r="I53" s="263" t="s">
        <v>769</v>
      </c>
      <c r="J53" s="264"/>
      <c r="K53" s="263" t="s">
        <v>769</v>
      </c>
      <c r="L53" s="264"/>
      <c r="M53" s="400" t="s">
        <v>769</v>
      </c>
      <c r="N53" s="369"/>
      <c r="O53" s="369"/>
      <c r="P53" s="369"/>
      <c r="Q53" s="266"/>
    </row>
    <row r="54" spans="1:17" s="240" customFormat="1" ht="63.75" customHeight="1" x14ac:dyDescent="0.2">
      <c r="A54" s="874" t="s">
        <v>4172</v>
      </c>
      <c r="B54" s="268" t="s">
        <v>3255</v>
      </c>
      <c r="C54" s="872" t="s">
        <v>3441</v>
      </c>
      <c r="D54" s="260">
        <v>169.5</v>
      </c>
      <c r="E54" s="260" t="s">
        <v>3273</v>
      </c>
      <c r="F54" s="873">
        <v>42048</v>
      </c>
      <c r="G54" s="873" t="s">
        <v>4173</v>
      </c>
      <c r="H54" s="280" t="s">
        <v>4174</v>
      </c>
      <c r="I54" s="263" t="s">
        <v>769</v>
      </c>
      <c r="J54" s="264"/>
      <c r="K54" s="263" t="s">
        <v>769</v>
      </c>
      <c r="L54" s="264"/>
      <c r="M54" s="400" t="s">
        <v>769</v>
      </c>
      <c r="N54" s="369"/>
      <c r="O54" s="369"/>
      <c r="P54" s="369"/>
      <c r="Q54" s="266"/>
    </row>
    <row r="55" spans="1:17" s="240" customFormat="1" ht="63.75" customHeight="1" x14ac:dyDescent="0.2">
      <c r="A55" s="874"/>
      <c r="B55" s="268" t="s">
        <v>3260</v>
      </c>
      <c r="C55" s="872"/>
      <c r="D55" s="260">
        <v>120</v>
      </c>
      <c r="E55" s="260" t="s">
        <v>3273</v>
      </c>
      <c r="F55" s="873"/>
      <c r="G55" s="873"/>
      <c r="H55" s="280" t="s">
        <v>4175</v>
      </c>
      <c r="I55" s="263" t="s">
        <v>769</v>
      </c>
      <c r="J55" s="264"/>
      <c r="K55" s="263" t="s">
        <v>769</v>
      </c>
      <c r="L55" s="264"/>
      <c r="M55" s="400" t="s">
        <v>769</v>
      </c>
      <c r="N55" s="369"/>
      <c r="O55" s="369"/>
      <c r="P55" s="369"/>
      <c r="Q55" s="266"/>
    </row>
    <row r="56" spans="1:17" s="240" customFormat="1" ht="89.25" customHeight="1" x14ac:dyDescent="0.2">
      <c r="A56" s="874" t="s">
        <v>4176</v>
      </c>
      <c r="B56" s="259" t="s">
        <v>4177</v>
      </c>
      <c r="C56" s="872" t="s">
        <v>4178</v>
      </c>
      <c r="D56" s="260">
        <v>1250</v>
      </c>
      <c r="E56" s="260" t="s">
        <v>3273</v>
      </c>
      <c r="F56" s="261">
        <v>42054</v>
      </c>
      <c r="G56" s="262" t="s">
        <v>4179</v>
      </c>
      <c r="H56" s="280" t="s">
        <v>4180</v>
      </c>
      <c r="I56" s="263"/>
      <c r="J56" s="263" t="s">
        <v>769</v>
      </c>
      <c r="K56" s="263" t="s">
        <v>769</v>
      </c>
      <c r="L56" s="264"/>
      <c r="M56" s="400"/>
      <c r="N56" s="400"/>
      <c r="O56" s="400"/>
      <c r="P56" s="400" t="s">
        <v>769</v>
      </c>
      <c r="Q56" s="300" t="s">
        <v>5072</v>
      </c>
    </row>
    <row r="57" spans="1:17" s="240" customFormat="1" ht="63.75" customHeight="1" x14ac:dyDescent="0.2">
      <c r="A57" s="874"/>
      <c r="B57" s="259" t="s">
        <v>3357</v>
      </c>
      <c r="C57" s="872"/>
      <c r="D57" s="260">
        <v>1184.75</v>
      </c>
      <c r="E57" s="260" t="s">
        <v>3273</v>
      </c>
      <c r="F57" s="261">
        <v>42054</v>
      </c>
      <c r="G57" s="262" t="s">
        <v>4181</v>
      </c>
      <c r="H57" s="280" t="s">
        <v>4182</v>
      </c>
      <c r="I57" s="263" t="s">
        <v>769</v>
      </c>
      <c r="J57" s="264"/>
      <c r="K57" s="263" t="s">
        <v>769</v>
      </c>
      <c r="L57" s="264"/>
      <c r="M57" s="400" t="s">
        <v>769</v>
      </c>
      <c r="N57" s="400"/>
      <c r="O57" s="400"/>
      <c r="P57" s="400"/>
      <c r="Q57" s="266"/>
    </row>
    <row r="58" spans="1:17" s="240" customFormat="1" ht="63.75" customHeight="1" x14ac:dyDescent="0.2">
      <c r="A58" s="874" t="s">
        <v>4183</v>
      </c>
      <c r="B58" s="259" t="s">
        <v>4184</v>
      </c>
      <c r="C58" s="872" t="s">
        <v>7688</v>
      </c>
      <c r="D58" s="260">
        <v>12000</v>
      </c>
      <c r="E58" s="260" t="s">
        <v>3407</v>
      </c>
      <c r="F58" s="873">
        <v>42066</v>
      </c>
      <c r="G58" s="262" t="s">
        <v>4185</v>
      </c>
      <c r="H58" s="280" t="s">
        <v>4186</v>
      </c>
      <c r="I58" s="263" t="s">
        <v>769</v>
      </c>
      <c r="J58" s="264"/>
      <c r="K58" s="263" t="s">
        <v>769</v>
      </c>
      <c r="L58" s="264"/>
      <c r="M58" s="400"/>
      <c r="N58" s="400"/>
      <c r="O58" s="400" t="s">
        <v>769</v>
      </c>
      <c r="P58" s="400"/>
      <c r="Q58" s="266"/>
    </row>
    <row r="59" spans="1:17" s="240" customFormat="1" ht="63.75" customHeight="1" x14ac:dyDescent="0.2">
      <c r="A59" s="874"/>
      <c r="B59" s="259" t="s">
        <v>4187</v>
      </c>
      <c r="C59" s="872"/>
      <c r="D59" s="260">
        <v>2674</v>
      </c>
      <c r="E59" s="260" t="s">
        <v>3407</v>
      </c>
      <c r="F59" s="873"/>
      <c r="G59" s="262" t="s">
        <v>4185</v>
      </c>
      <c r="H59" s="280" t="s">
        <v>4188</v>
      </c>
      <c r="I59" s="263" t="s">
        <v>769</v>
      </c>
      <c r="J59" s="264"/>
      <c r="K59" s="263" t="s">
        <v>769</v>
      </c>
      <c r="L59" s="264"/>
      <c r="M59" s="400"/>
      <c r="N59" s="400"/>
      <c r="O59" s="400" t="s">
        <v>769</v>
      </c>
      <c r="P59" s="369"/>
      <c r="Q59" s="266"/>
    </row>
    <row r="60" spans="1:17" s="240" customFormat="1" ht="63.75" customHeight="1" x14ac:dyDescent="0.2">
      <c r="A60" s="874" t="s">
        <v>4189</v>
      </c>
      <c r="B60" s="259" t="s">
        <v>3271</v>
      </c>
      <c r="C60" s="875" t="s">
        <v>3272</v>
      </c>
      <c r="D60" s="260">
        <v>1100</v>
      </c>
      <c r="E60" s="260" t="s">
        <v>3407</v>
      </c>
      <c r="F60" s="873">
        <v>42090</v>
      </c>
      <c r="G60" s="873" t="s">
        <v>5073</v>
      </c>
      <c r="H60" s="280" t="s">
        <v>4190</v>
      </c>
      <c r="I60" s="263" t="s">
        <v>769</v>
      </c>
      <c r="J60" s="264"/>
      <c r="K60" s="263" t="s">
        <v>769</v>
      </c>
      <c r="L60" s="264"/>
      <c r="M60" s="400" t="s">
        <v>769</v>
      </c>
      <c r="N60" s="369"/>
      <c r="O60" s="369"/>
      <c r="P60" s="369"/>
      <c r="Q60" s="266"/>
    </row>
    <row r="61" spans="1:17" s="240" customFormat="1" ht="63.75" customHeight="1" x14ac:dyDescent="0.2">
      <c r="A61" s="874"/>
      <c r="B61" s="259" t="s">
        <v>3275</v>
      </c>
      <c r="C61" s="875"/>
      <c r="D61" s="260">
        <v>1100</v>
      </c>
      <c r="E61" s="260" t="s">
        <v>3407</v>
      </c>
      <c r="F61" s="873"/>
      <c r="G61" s="873"/>
      <c r="H61" s="280" t="s">
        <v>4191</v>
      </c>
      <c r="I61" s="263" t="s">
        <v>769</v>
      </c>
      <c r="J61" s="264"/>
      <c r="K61" s="263" t="s">
        <v>769</v>
      </c>
      <c r="L61" s="264"/>
      <c r="M61" s="400" t="s">
        <v>769</v>
      </c>
      <c r="N61" s="369"/>
      <c r="O61" s="369"/>
      <c r="P61" s="369"/>
      <c r="Q61" s="266"/>
    </row>
    <row r="62" spans="1:17" s="240" customFormat="1" ht="63.75" customHeight="1" x14ac:dyDescent="0.2">
      <c r="A62" s="874"/>
      <c r="B62" s="259" t="s">
        <v>3276</v>
      </c>
      <c r="C62" s="875"/>
      <c r="D62" s="260">
        <v>1118.7</v>
      </c>
      <c r="E62" s="260" t="s">
        <v>3407</v>
      </c>
      <c r="F62" s="873"/>
      <c r="G62" s="873"/>
      <c r="H62" s="280" t="s">
        <v>4192</v>
      </c>
      <c r="I62" s="263" t="s">
        <v>769</v>
      </c>
      <c r="J62" s="264"/>
      <c r="K62" s="263" t="s">
        <v>769</v>
      </c>
      <c r="L62" s="264"/>
      <c r="M62" s="400"/>
      <c r="N62" s="400"/>
      <c r="O62" s="400" t="s">
        <v>769</v>
      </c>
      <c r="P62" s="369"/>
      <c r="Q62" s="266"/>
    </row>
    <row r="63" spans="1:17" s="240" customFormat="1" ht="63.75" customHeight="1" x14ac:dyDescent="0.2">
      <c r="A63" s="874"/>
      <c r="B63" s="259" t="s">
        <v>4193</v>
      </c>
      <c r="C63" s="875"/>
      <c r="D63" s="260">
        <v>1200</v>
      </c>
      <c r="E63" s="260" t="s">
        <v>3407</v>
      </c>
      <c r="F63" s="873"/>
      <c r="G63" s="873"/>
      <c r="H63" s="280" t="s">
        <v>4194</v>
      </c>
      <c r="I63" s="263" t="s">
        <v>769</v>
      </c>
      <c r="J63" s="264"/>
      <c r="K63" s="263" t="s">
        <v>769</v>
      </c>
      <c r="L63" s="264"/>
      <c r="M63" s="400"/>
      <c r="N63" s="400"/>
      <c r="O63" s="400" t="s">
        <v>769</v>
      </c>
      <c r="P63" s="369"/>
      <c r="Q63" s="266"/>
    </row>
    <row r="64" spans="1:17" s="240" customFormat="1" ht="63.75" customHeight="1" x14ac:dyDescent="0.2">
      <c r="A64" s="874"/>
      <c r="B64" s="259" t="s">
        <v>4195</v>
      </c>
      <c r="C64" s="875"/>
      <c r="D64" s="260">
        <v>400</v>
      </c>
      <c r="E64" s="260" t="s">
        <v>3407</v>
      </c>
      <c r="F64" s="873"/>
      <c r="G64" s="873"/>
      <c r="H64" s="280" t="s">
        <v>4196</v>
      </c>
      <c r="I64" s="263" t="s">
        <v>769</v>
      </c>
      <c r="J64" s="264"/>
      <c r="K64" s="263" t="s">
        <v>769</v>
      </c>
      <c r="L64" s="264"/>
      <c r="M64" s="400"/>
      <c r="N64" s="400"/>
      <c r="O64" s="400" t="s">
        <v>769</v>
      </c>
      <c r="P64" s="369"/>
      <c r="Q64" s="266"/>
    </row>
    <row r="65" spans="1:17" s="240" customFormat="1" ht="63.75" customHeight="1" x14ac:dyDescent="0.2">
      <c r="A65" s="874"/>
      <c r="B65" s="259" t="s">
        <v>3277</v>
      </c>
      <c r="C65" s="875"/>
      <c r="D65" s="260">
        <v>375</v>
      </c>
      <c r="E65" s="260" t="s">
        <v>3407</v>
      </c>
      <c r="F65" s="873"/>
      <c r="G65" s="873"/>
      <c r="H65" s="280" t="s">
        <v>4197</v>
      </c>
      <c r="I65" s="263" t="s">
        <v>769</v>
      </c>
      <c r="J65" s="264"/>
      <c r="K65" s="263" t="s">
        <v>769</v>
      </c>
      <c r="L65" s="264"/>
      <c r="M65" s="400"/>
      <c r="N65" s="400"/>
      <c r="O65" s="400" t="s">
        <v>769</v>
      </c>
      <c r="P65" s="369"/>
      <c r="Q65" s="266"/>
    </row>
    <row r="66" spans="1:17" s="240" customFormat="1" ht="63.75" customHeight="1" x14ac:dyDescent="0.2">
      <c r="A66" s="874"/>
      <c r="B66" s="259" t="s">
        <v>3287</v>
      </c>
      <c r="C66" s="875"/>
      <c r="D66" s="260">
        <v>1650</v>
      </c>
      <c r="E66" s="260" t="s">
        <v>3407</v>
      </c>
      <c r="F66" s="873"/>
      <c r="G66" s="873"/>
      <c r="H66" s="280" t="s">
        <v>4198</v>
      </c>
      <c r="I66" s="263" t="s">
        <v>769</v>
      </c>
      <c r="J66" s="264"/>
      <c r="K66" s="263" t="s">
        <v>769</v>
      </c>
      <c r="L66" s="264"/>
      <c r="M66" s="400"/>
      <c r="N66" s="400"/>
      <c r="O66" s="400" t="s">
        <v>769</v>
      </c>
      <c r="P66" s="369"/>
      <c r="Q66" s="266"/>
    </row>
    <row r="67" spans="1:17" s="240" customFormat="1" ht="63.75" customHeight="1" x14ac:dyDescent="0.2">
      <c r="A67" s="874"/>
      <c r="B67" s="259" t="s">
        <v>3288</v>
      </c>
      <c r="C67" s="875"/>
      <c r="D67" s="260">
        <v>1380</v>
      </c>
      <c r="E67" s="260" t="s">
        <v>3407</v>
      </c>
      <c r="F67" s="873"/>
      <c r="G67" s="873"/>
      <c r="H67" s="280" t="s">
        <v>4199</v>
      </c>
      <c r="I67" s="263" t="s">
        <v>769</v>
      </c>
      <c r="J67" s="264"/>
      <c r="K67" s="263" t="s">
        <v>769</v>
      </c>
      <c r="L67" s="264"/>
      <c r="M67" s="400"/>
      <c r="N67" s="400"/>
      <c r="O67" s="400" t="s">
        <v>769</v>
      </c>
      <c r="P67" s="400"/>
      <c r="Q67" s="266"/>
    </row>
    <row r="68" spans="1:17" s="240" customFormat="1" ht="63.75" customHeight="1" x14ac:dyDescent="0.2">
      <c r="A68" s="874"/>
      <c r="B68" s="259" t="s">
        <v>3289</v>
      </c>
      <c r="C68" s="875"/>
      <c r="D68" s="260">
        <v>1500</v>
      </c>
      <c r="E68" s="260" t="s">
        <v>3407</v>
      </c>
      <c r="F68" s="873"/>
      <c r="G68" s="873"/>
      <c r="H68" s="280" t="s">
        <v>4200</v>
      </c>
      <c r="I68" s="263" t="s">
        <v>769</v>
      </c>
      <c r="J68" s="264"/>
      <c r="K68" s="263" t="s">
        <v>769</v>
      </c>
      <c r="L68" s="264"/>
      <c r="M68" s="400" t="s">
        <v>769</v>
      </c>
      <c r="N68" s="400"/>
      <c r="O68" s="400"/>
      <c r="P68" s="400"/>
      <c r="Q68" s="266"/>
    </row>
    <row r="69" spans="1:17" s="240" customFormat="1" ht="63.75" customHeight="1" x14ac:dyDescent="0.2">
      <c r="A69" s="874"/>
      <c r="B69" s="259" t="s">
        <v>4201</v>
      </c>
      <c r="C69" s="875"/>
      <c r="D69" s="260">
        <v>847.5</v>
      </c>
      <c r="E69" s="260" t="s">
        <v>3407</v>
      </c>
      <c r="F69" s="873"/>
      <c r="G69" s="873"/>
      <c r="H69" s="280" t="s">
        <v>4202</v>
      </c>
      <c r="I69" s="263" t="s">
        <v>769</v>
      </c>
      <c r="J69" s="264"/>
      <c r="K69" s="263" t="s">
        <v>769</v>
      </c>
      <c r="L69" s="264"/>
      <c r="M69" s="400"/>
      <c r="N69" s="400"/>
      <c r="O69" s="400" t="s">
        <v>769</v>
      </c>
      <c r="P69" s="400"/>
      <c r="Q69" s="266"/>
    </row>
    <row r="70" spans="1:17" s="240" customFormat="1" ht="63.75" customHeight="1" x14ac:dyDescent="0.2">
      <c r="A70" s="874"/>
      <c r="B70" s="259" t="s">
        <v>3278</v>
      </c>
      <c r="C70" s="875"/>
      <c r="D70" s="260">
        <v>570</v>
      </c>
      <c r="E70" s="260" t="s">
        <v>3407</v>
      </c>
      <c r="F70" s="873"/>
      <c r="G70" s="873"/>
      <c r="H70" s="280" t="s">
        <v>4203</v>
      </c>
      <c r="I70" s="263" t="s">
        <v>769</v>
      </c>
      <c r="J70" s="264"/>
      <c r="K70" s="263" t="s">
        <v>769</v>
      </c>
      <c r="L70" s="264"/>
      <c r="M70" s="400" t="s">
        <v>769</v>
      </c>
      <c r="N70" s="400"/>
      <c r="O70" s="400"/>
      <c r="P70" s="369"/>
      <c r="Q70" s="266"/>
    </row>
    <row r="71" spans="1:17" s="240" customFormat="1" ht="63.75" customHeight="1" x14ac:dyDescent="0.2">
      <c r="A71" s="874"/>
      <c r="B71" s="259" t="s">
        <v>5074</v>
      </c>
      <c r="C71" s="875"/>
      <c r="D71" s="260">
        <v>429.40000000000003</v>
      </c>
      <c r="E71" s="260" t="s">
        <v>3407</v>
      </c>
      <c r="F71" s="873"/>
      <c r="G71" s="873"/>
      <c r="H71" s="280" t="s">
        <v>4204</v>
      </c>
      <c r="I71" s="263" t="s">
        <v>769</v>
      </c>
      <c r="J71" s="264"/>
      <c r="K71" s="263" t="s">
        <v>769</v>
      </c>
      <c r="L71" s="264"/>
      <c r="M71" s="400"/>
      <c r="N71" s="400"/>
      <c r="O71" s="400" t="s">
        <v>769</v>
      </c>
      <c r="P71" s="400"/>
      <c r="Q71" s="266"/>
    </row>
    <row r="72" spans="1:17" s="240" customFormat="1" ht="63.75" customHeight="1" x14ac:dyDescent="0.2">
      <c r="A72" s="874"/>
      <c r="B72" s="259" t="s">
        <v>4205</v>
      </c>
      <c r="C72" s="875"/>
      <c r="D72" s="260">
        <v>200</v>
      </c>
      <c r="E72" s="260" t="s">
        <v>3407</v>
      </c>
      <c r="F72" s="873"/>
      <c r="G72" s="873"/>
      <c r="H72" s="280" t="s">
        <v>4206</v>
      </c>
      <c r="I72" s="263" t="s">
        <v>769</v>
      </c>
      <c r="J72" s="264"/>
      <c r="K72" s="263" t="s">
        <v>769</v>
      </c>
      <c r="L72" s="264"/>
      <c r="M72" s="400"/>
      <c r="N72" s="400"/>
      <c r="O72" s="400" t="s">
        <v>769</v>
      </c>
      <c r="P72" s="369"/>
      <c r="Q72" s="266"/>
    </row>
    <row r="73" spans="1:17" s="240" customFormat="1" ht="63.75" customHeight="1" x14ac:dyDescent="0.2">
      <c r="A73" s="874"/>
      <c r="B73" s="259" t="s">
        <v>4207</v>
      </c>
      <c r="C73" s="875"/>
      <c r="D73" s="260">
        <v>300</v>
      </c>
      <c r="E73" s="260" t="s">
        <v>3407</v>
      </c>
      <c r="F73" s="873"/>
      <c r="G73" s="873"/>
      <c r="H73" s="280" t="s">
        <v>4208</v>
      </c>
      <c r="I73" s="263" t="s">
        <v>769</v>
      </c>
      <c r="J73" s="264"/>
      <c r="K73" s="263" t="s">
        <v>769</v>
      </c>
      <c r="L73" s="264"/>
      <c r="M73" s="400" t="s">
        <v>769</v>
      </c>
      <c r="N73" s="400"/>
      <c r="O73" s="400"/>
      <c r="P73" s="400"/>
      <c r="Q73" s="266"/>
    </row>
    <row r="74" spans="1:17" s="240" customFormat="1" ht="63.75" customHeight="1" x14ac:dyDescent="0.2">
      <c r="A74" s="874"/>
      <c r="B74" s="259" t="s">
        <v>4209</v>
      </c>
      <c r="C74" s="875"/>
      <c r="D74" s="260">
        <v>740</v>
      </c>
      <c r="E74" s="260" t="s">
        <v>3407</v>
      </c>
      <c r="F74" s="873"/>
      <c r="G74" s="873"/>
      <c r="H74" s="280" t="s">
        <v>4210</v>
      </c>
      <c r="I74" s="263" t="s">
        <v>769</v>
      </c>
      <c r="J74" s="264"/>
      <c r="K74" s="263" t="s">
        <v>769</v>
      </c>
      <c r="L74" s="264"/>
      <c r="M74" s="400" t="s">
        <v>769</v>
      </c>
      <c r="N74" s="400"/>
      <c r="O74" s="400"/>
      <c r="P74" s="400"/>
      <c r="Q74" s="266"/>
    </row>
    <row r="75" spans="1:17" s="240" customFormat="1" ht="63.75" customHeight="1" x14ac:dyDescent="0.2">
      <c r="A75" s="874"/>
      <c r="B75" s="259" t="s">
        <v>4211</v>
      </c>
      <c r="C75" s="875"/>
      <c r="D75" s="260">
        <v>1080</v>
      </c>
      <c r="E75" s="260" t="s">
        <v>3407</v>
      </c>
      <c r="F75" s="873"/>
      <c r="G75" s="873"/>
      <c r="H75" s="280" t="s">
        <v>4212</v>
      </c>
      <c r="I75" s="263" t="s">
        <v>769</v>
      </c>
      <c r="J75" s="264"/>
      <c r="K75" s="263" t="s">
        <v>769</v>
      </c>
      <c r="L75" s="264"/>
      <c r="M75" s="400" t="s">
        <v>769</v>
      </c>
      <c r="N75" s="400"/>
      <c r="O75" s="400"/>
      <c r="P75" s="400"/>
      <c r="Q75" s="266"/>
    </row>
    <row r="76" spans="1:17" s="240" customFormat="1" ht="63.75" customHeight="1" x14ac:dyDescent="0.2">
      <c r="A76" s="874"/>
      <c r="B76" s="259" t="s">
        <v>3282</v>
      </c>
      <c r="C76" s="875"/>
      <c r="D76" s="260">
        <v>851</v>
      </c>
      <c r="E76" s="260" t="s">
        <v>3407</v>
      </c>
      <c r="F76" s="873"/>
      <c r="G76" s="873"/>
      <c r="H76" s="280" t="s">
        <v>4213</v>
      </c>
      <c r="I76" s="263" t="s">
        <v>769</v>
      </c>
      <c r="J76" s="264"/>
      <c r="K76" s="263" t="s">
        <v>769</v>
      </c>
      <c r="L76" s="264"/>
      <c r="M76" s="400" t="s">
        <v>769</v>
      </c>
      <c r="N76" s="400"/>
      <c r="O76" s="400"/>
      <c r="P76" s="400"/>
      <c r="Q76" s="266"/>
    </row>
    <row r="77" spans="1:17" s="240" customFormat="1" ht="63.75" customHeight="1" x14ac:dyDescent="0.2">
      <c r="A77" s="874"/>
      <c r="B77" s="259" t="s">
        <v>4214</v>
      </c>
      <c r="C77" s="875"/>
      <c r="D77" s="260">
        <v>339</v>
      </c>
      <c r="E77" s="260" t="s">
        <v>3407</v>
      </c>
      <c r="F77" s="873"/>
      <c r="G77" s="873"/>
      <c r="H77" s="280" t="s">
        <v>4215</v>
      </c>
      <c r="I77" s="263" t="s">
        <v>769</v>
      </c>
      <c r="J77" s="264"/>
      <c r="K77" s="263" t="s">
        <v>769</v>
      </c>
      <c r="L77" s="264"/>
      <c r="M77" s="400"/>
      <c r="N77" s="400"/>
      <c r="O77" s="400" t="s">
        <v>769</v>
      </c>
      <c r="P77" s="400"/>
      <c r="Q77" s="266"/>
    </row>
    <row r="78" spans="1:17" s="240" customFormat="1" ht="63.75" customHeight="1" x14ac:dyDescent="0.2">
      <c r="A78" s="874"/>
      <c r="B78" s="259" t="s">
        <v>4216</v>
      </c>
      <c r="C78" s="875"/>
      <c r="D78" s="260">
        <v>3000</v>
      </c>
      <c r="E78" s="260" t="s">
        <v>3407</v>
      </c>
      <c r="F78" s="873"/>
      <c r="G78" s="873"/>
      <c r="H78" s="280" t="s">
        <v>4217</v>
      </c>
      <c r="I78" s="263" t="s">
        <v>769</v>
      </c>
      <c r="J78" s="264"/>
      <c r="K78" s="263" t="s">
        <v>769</v>
      </c>
      <c r="L78" s="264"/>
      <c r="M78" s="400"/>
      <c r="N78" s="400"/>
      <c r="O78" s="400" t="s">
        <v>769</v>
      </c>
      <c r="P78" s="400"/>
      <c r="Q78" s="266"/>
    </row>
    <row r="79" spans="1:17" s="240" customFormat="1" ht="63.75" customHeight="1" x14ac:dyDescent="0.2">
      <c r="A79" s="874"/>
      <c r="B79" s="259" t="s">
        <v>4218</v>
      </c>
      <c r="C79" s="875"/>
      <c r="D79" s="260">
        <v>565</v>
      </c>
      <c r="E79" s="260" t="s">
        <v>3407</v>
      </c>
      <c r="F79" s="873"/>
      <c r="G79" s="873"/>
      <c r="H79" s="280" t="s">
        <v>4219</v>
      </c>
      <c r="I79" s="406" t="s">
        <v>3238</v>
      </c>
      <c r="J79" s="406" t="s">
        <v>3238</v>
      </c>
      <c r="K79" s="406" t="s">
        <v>3238</v>
      </c>
      <c r="L79" s="406" t="s">
        <v>3238</v>
      </c>
      <c r="M79" s="406" t="s">
        <v>3238</v>
      </c>
      <c r="N79" s="406" t="s">
        <v>3238</v>
      </c>
      <c r="O79" s="406" t="s">
        <v>3238</v>
      </c>
      <c r="P79" s="406" t="s">
        <v>3238</v>
      </c>
      <c r="Q79" s="266" t="s">
        <v>6208</v>
      </c>
    </row>
    <row r="80" spans="1:17" s="240" customFormat="1" ht="63.75" customHeight="1" x14ac:dyDescent="0.2">
      <c r="A80" s="874"/>
      <c r="B80" s="259" t="s">
        <v>3284</v>
      </c>
      <c r="C80" s="875"/>
      <c r="D80" s="260">
        <v>690</v>
      </c>
      <c r="E80" s="260" t="s">
        <v>3407</v>
      </c>
      <c r="F80" s="873"/>
      <c r="G80" s="873"/>
      <c r="H80" s="280" t="s">
        <v>4220</v>
      </c>
      <c r="I80" s="263" t="s">
        <v>769</v>
      </c>
      <c r="J80" s="264"/>
      <c r="K80" s="263" t="s">
        <v>769</v>
      </c>
      <c r="L80" s="264"/>
      <c r="M80" s="400"/>
      <c r="N80" s="400"/>
      <c r="O80" s="400" t="s">
        <v>769</v>
      </c>
      <c r="P80" s="369"/>
      <c r="Q80" s="266"/>
    </row>
    <row r="81" spans="1:17" s="240" customFormat="1" ht="63.75" customHeight="1" x14ac:dyDescent="0.2">
      <c r="A81" s="874"/>
      <c r="B81" s="259" t="s">
        <v>3285</v>
      </c>
      <c r="C81" s="875"/>
      <c r="D81" s="260">
        <v>500</v>
      </c>
      <c r="E81" s="260" t="s">
        <v>3407</v>
      </c>
      <c r="F81" s="873"/>
      <c r="G81" s="873"/>
      <c r="H81" s="280" t="s">
        <v>4221</v>
      </c>
      <c r="I81" s="263" t="s">
        <v>769</v>
      </c>
      <c r="J81" s="264"/>
      <c r="K81" s="263" t="s">
        <v>769</v>
      </c>
      <c r="L81" s="264"/>
      <c r="M81" s="400" t="s">
        <v>769</v>
      </c>
      <c r="N81" s="400"/>
      <c r="O81" s="400"/>
      <c r="P81" s="400"/>
      <c r="Q81" s="266"/>
    </row>
    <row r="82" spans="1:17" s="240" customFormat="1" ht="63.75" customHeight="1" x14ac:dyDescent="0.2">
      <c r="A82" s="874"/>
      <c r="B82" s="259" t="s">
        <v>4222</v>
      </c>
      <c r="C82" s="875"/>
      <c r="D82" s="260">
        <v>300</v>
      </c>
      <c r="E82" s="260" t="s">
        <v>3407</v>
      </c>
      <c r="F82" s="873"/>
      <c r="G82" s="873"/>
      <c r="H82" s="280" t="s">
        <v>4223</v>
      </c>
      <c r="I82" s="263" t="s">
        <v>769</v>
      </c>
      <c r="J82" s="264"/>
      <c r="K82" s="263" t="s">
        <v>769</v>
      </c>
      <c r="L82" s="264"/>
      <c r="M82" s="400"/>
      <c r="N82" s="400"/>
      <c r="O82" s="400" t="s">
        <v>769</v>
      </c>
      <c r="P82" s="400"/>
      <c r="Q82" s="266"/>
    </row>
    <row r="83" spans="1:17" s="240" customFormat="1" ht="63.75" customHeight="1" x14ac:dyDescent="0.2">
      <c r="A83" s="874"/>
      <c r="B83" s="259" t="s">
        <v>4224</v>
      </c>
      <c r="C83" s="875"/>
      <c r="D83" s="260">
        <v>900</v>
      </c>
      <c r="E83" s="260" t="s">
        <v>3407</v>
      </c>
      <c r="F83" s="873"/>
      <c r="G83" s="873"/>
      <c r="H83" s="280" t="s">
        <v>4225</v>
      </c>
      <c r="I83" s="407" t="s">
        <v>769</v>
      </c>
      <c r="J83" s="408"/>
      <c r="K83" s="407" t="s">
        <v>769</v>
      </c>
      <c r="L83" s="408"/>
      <c r="M83" s="409" t="s">
        <v>769</v>
      </c>
      <c r="N83" s="409"/>
      <c r="O83" s="409"/>
      <c r="P83" s="409"/>
      <c r="Q83" s="266"/>
    </row>
    <row r="84" spans="1:17" s="240" customFormat="1" ht="63.75" customHeight="1" x14ac:dyDescent="0.2">
      <c r="A84" s="874"/>
      <c r="B84" s="259" t="s">
        <v>3293</v>
      </c>
      <c r="C84" s="875"/>
      <c r="D84" s="260">
        <v>880</v>
      </c>
      <c r="E84" s="260" t="s">
        <v>3407</v>
      </c>
      <c r="F84" s="873"/>
      <c r="G84" s="873"/>
      <c r="H84" s="280" t="s">
        <v>4226</v>
      </c>
      <c r="I84" s="407" t="s">
        <v>769</v>
      </c>
      <c r="J84" s="408"/>
      <c r="K84" s="407" t="s">
        <v>769</v>
      </c>
      <c r="L84" s="408"/>
      <c r="M84" s="409"/>
      <c r="N84" s="409"/>
      <c r="O84" s="409" t="s">
        <v>769</v>
      </c>
      <c r="P84" s="409"/>
      <c r="Q84" s="266"/>
    </row>
    <row r="85" spans="1:17" s="240" customFormat="1" ht="63.75" customHeight="1" x14ac:dyDescent="0.2">
      <c r="A85" s="874"/>
      <c r="B85" s="259" t="s">
        <v>4227</v>
      </c>
      <c r="C85" s="875"/>
      <c r="D85" s="260">
        <v>902</v>
      </c>
      <c r="E85" s="260" t="s">
        <v>3407</v>
      </c>
      <c r="F85" s="873"/>
      <c r="G85" s="873"/>
      <c r="H85" s="280" t="s">
        <v>4228</v>
      </c>
      <c r="I85" s="407" t="s">
        <v>769</v>
      </c>
      <c r="J85" s="408"/>
      <c r="K85" s="407" t="s">
        <v>769</v>
      </c>
      <c r="L85" s="408"/>
      <c r="M85" s="409" t="s">
        <v>769</v>
      </c>
      <c r="N85" s="409"/>
      <c r="O85" s="409"/>
      <c r="P85" s="409"/>
      <c r="Q85" s="266"/>
    </row>
    <row r="86" spans="1:17" s="240" customFormat="1" ht="63.75" customHeight="1" x14ac:dyDescent="0.2">
      <c r="A86" s="874"/>
      <c r="B86" s="259" t="s">
        <v>4229</v>
      </c>
      <c r="C86" s="875"/>
      <c r="D86" s="260">
        <v>540</v>
      </c>
      <c r="E86" s="260" t="s">
        <v>3407</v>
      </c>
      <c r="F86" s="873"/>
      <c r="G86" s="873"/>
      <c r="H86" s="280" t="s">
        <v>4230</v>
      </c>
      <c r="I86" s="407" t="s">
        <v>769</v>
      </c>
      <c r="J86" s="408"/>
      <c r="K86" s="407" t="s">
        <v>769</v>
      </c>
      <c r="L86" s="408"/>
      <c r="M86" s="409"/>
      <c r="N86" s="409"/>
      <c r="O86" s="409" t="s">
        <v>769</v>
      </c>
      <c r="P86" s="409"/>
      <c r="Q86" s="266"/>
    </row>
    <row r="87" spans="1:17" s="240" customFormat="1" ht="63.75" customHeight="1" x14ac:dyDescent="0.2">
      <c r="A87" s="874"/>
      <c r="B87" s="259" t="s">
        <v>4231</v>
      </c>
      <c r="C87" s="875"/>
      <c r="D87" s="260">
        <v>300</v>
      </c>
      <c r="E87" s="260" t="s">
        <v>3407</v>
      </c>
      <c r="F87" s="873"/>
      <c r="G87" s="873"/>
      <c r="H87" s="280" t="s">
        <v>4232</v>
      </c>
      <c r="I87" s="407" t="s">
        <v>769</v>
      </c>
      <c r="J87" s="408"/>
      <c r="K87" s="407" t="s">
        <v>769</v>
      </c>
      <c r="L87" s="408"/>
      <c r="M87" s="409"/>
      <c r="N87" s="409"/>
      <c r="O87" s="409" t="s">
        <v>769</v>
      </c>
      <c r="P87" s="409"/>
      <c r="Q87" s="266"/>
    </row>
    <row r="88" spans="1:17" s="240" customFormat="1" ht="63.75" customHeight="1" x14ac:dyDescent="0.2">
      <c r="A88" s="874"/>
      <c r="B88" s="259" t="s">
        <v>3303</v>
      </c>
      <c r="C88" s="875"/>
      <c r="D88" s="260">
        <v>396</v>
      </c>
      <c r="E88" s="260" t="s">
        <v>3407</v>
      </c>
      <c r="F88" s="873"/>
      <c r="G88" s="873"/>
      <c r="H88" s="280" t="s">
        <v>4233</v>
      </c>
      <c r="I88" s="407" t="s">
        <v>769</v>
      </c>
      <c r="J88" s="408"/>
      <c r="K88" s="407" t="s">
        <v>769</v>
      </c>
      <c r="L88" s="408"/>
      <c r="M88" s="409"/>
      <c r="N88" s="409"/>
      <c r="O88" s="409" t="s">
        <v>769</v>
      </c>
      <c r="P88" s="409"/>
      <c r="Q88" s="266"/>
    </row>
    <row r="89" spans="1:17" s="240" customFormat="1" ht="63.75" customHeight="1" x14ac:dyDescent="0.2">
      <c r="A89" s="874"/>
      <c r="B89" s="259" t="s">
        <v>3304</v>
      </c>
      <c r="C89" s="875"/>
      <c r="D89" s="260">
        <v>380</v>
      </c>
      <c r="E89" s="260" t="s">
        <v>3407</v>
      </c>
      <c r="F89" s="873"/>
      <c r="G89" s="873"/>
      <c r="H89" s="280" t="s">
        <v>4234</v>
      </c>
      <c r="I89" s="407" t="s">
        <v>769</v>
      </c>
      <c r="J89" s="408"/>
      <c r="K89" s="407" t="s">
        <v>769</v>
      </c>
      <c r="L89" s="408"/>
      <c r="M89" s="409"/>
      <c r="N89" s="409"/>
      <c r="O89" s="409" t="s">
        <v>769</v>
      </c>
      <c r="P89" s="409"/>
      <c r="Q89" s="266"/>
    </row>
    <row r="90" spans="1:17" s="240" customFormat="1" ht="63.75" customHeight="1" x14ac:dyDescent="0.2">
      <c r="A90" s="874"/>
      <c r="B90" s="259" t="s">
        <v>4235</v>
      </c>
      <c r="C90" s="875"/>
      <c r="D90" s="260">
        <v>450</v>
      </c>
      <c r="E90" s="260" t="s">
        <v>3407</v>
      </c>
      <c r="F90" s="873"/>
      <c r="G90" s="873"/>
      <c r="H90" s="280" t="s">
        <v>4236</v>
      </c>
      <c r="I90" s="407" t="s">
        <v>769</v>
      </c>
      <c r="J90" s="408"/>
      <c r="K90" s="407" t="s">
        <v>769</v>
      </c>
      <c r="L90" s="408"/>
      <c r="M90" s="409"/>
      <c r="N90" s="409"/>
      <c r="O90" s="409" t="s">
        <v>769</v>
      </c>
      <c r="P90" s="409"/>
      <c r="Q90" s="266"/>
    </row>
    <row r="91" spans="1:17" s="240" customFormat="1" ht="63.75" customHeight="1" x14ac:dyDescent="0.2">
      <c r="A91" s="874"/>
      <c r="B91" s="259" t="s">
        <v>4237</v>
      </c>
      <c r="C91" s="875"/>
      <c r="D91" s="260">
        <v>200</v>
      </c>
      <c r="E91" s="260" t="s">
        <v>3407</v>
      </c>
      <c r="F91" s="873"/>
      <c r="G91" s="873"/>
      <c r="H91" s="280" t="s">
        <v>4238</v>
      </c>
      <c r="I91" s="407" t="s">
        <v>769</v>
      </c>
      <c r="J91" s="408"/>
      <c r="K91" s="407" t="s">
        <v>769</v>
      </c>
      <c r="L91" s="408"/>
      <c r="M91" s="409" t="s">
        <v>769</v>
      </c>
      <c r="N91" s="409"/>
      <c r="O91" s="409"/>
      <c r="P91" s="409"/>
      <c r="Q91" s="266"/>
    </row>
    <row r="92" spans="1:17" s="240" customFormat="1" ht="63.75" customHeight="1" x14ac:dyDescent="0.2">
      <c r="A92" s="874"/>
      <c r="B92" s="259" t="s">
        <v>3306</v>
      </c>
      <c r="C92" s="875"/>
      <c r="D92" s="260">
        <v>5600</v>
      </c>
      <c r="E92" s="260" t="s">
        <v>3407</v>
      </c>
      <c r="F92" s="873"/>
      <c r="G92" s="873"/>
      <c r="H92" s="280" t="s">
        <v>4239</v>
      </c>
      <c r="I92" s="407" t="s">
        <v>769</v>
      </c>
      <c r="J92" s="408"/>
      <c r="K92" s="407" t="s">
        <v>769</v>
      </c>
      <c r="L92" s="408"/>
      <c r="M92" s="409" t="s">
        <v>769</v>
      </c>
      <c r="N92" s="409"/>
      <c r="O92" s="409"/>
      <c r="P92" s="409"/>
      <c r="Q92" s="266"/>
    </row>
    <row r="93" spans="1:17" s="240" customFormat="1" ht="63.75" customHeight="1" x14ac:dyDescent="0.2">
      <c r="A93" s="874"/>
      <c r="B93" s="259" t="s">
        <v>3307</v>
      </c>
      <c r="C93" s="875"/>
      <c r="D93" s="260">
        <v>4480</v>
      </c>
      <c r="E93" s="260" t="s">
        <v>3407</v>
      </c>
      <c r="F93" s="873"/>
      <c r="G93" s="873"/>
      <c r="H93" s="280" t="s">
        <v>4240</v>
      </c>
      <c r="I93" s="407" t="s">
        <v>769</v>
      </c>
      <c r="J93" s="408"/>
      <c r="K93" s="407" t="s">
        <v>769</v>
      </c>
      <c r="L93" s="408"/>
      <c r="M93" s="409" t="s">
        <v>769</v>
      </c>
      <c r="N93" s="409"/>
      <c r="O93" s="409"/>
      <c r="P93" s="409"/>
      <c r="Q93" s="266"/>
    </row>
    <row r="94" spans="1:17" s="240" customFormat="1" ht="63.75" customHeight="1" x14ac:dyDescent="0.2">
      <c r="A94" s="874"/>
      <c r="B94" s="259" t="s">
        <v>3309</v>
      </c>
      <c r="C94" s="875"/>
      <c r="D94" s="260">
        <v>4480</v>
      </c>
      <c r="E94" s="260" t="s">
        <v>3407</v>
      </c>
      <c r="F94" s="873"/>
      <c r="G94" s="873"/>
      <c r="H94" s="280" t="s">
        <v>4241</v>
      </c>
      <c r="I94" s="407" t="s">
        <v>769</v>
      </c>
      <c r="J94" s="408"/>
      <c r="K94" s="407" t="s">
        <v>769</v>
      </c>
      <c r="L94" s="408"/>
      <c r="M94" s="409"/>
      <c r="N94" s="409"/>
      <c r="O94" s="409" t="s">
        <v>769</v>
      </c>
      <c r="P94" s="409"/>
      <c r="Q94" s="266"/>
    </row>
    <row r="95" spans="1:17" s="240" customFormat="1" ht="63.75" customHeight="1" x14ac:dyDescent="0.2">
      <c r="A95" s="874"/>
      <c r="B95" s="259" t="s">
        <v>3310</v>
      </c>
      <c r="C95" s="875"/>
      <c r="D95" s="260">
        <v>1000</v>
      </c>
      <c r="E95" s="260" t="s">
        <v>3407</v>
      </c>
      <c r="F95" s="873"/>
      <c r="G95" s="873"/>
      <c r="H95" s="280" t="s">
        <v>4242</v>
      </c>
      <c r="I95" s="407" t="s">
        <v>769</v>
      </c>
      <c r="J95" s="408"/>
      <c r="K95" s="407" t="s">
        <v>769</v>
      </c>
      <c r="L95" s="408"/>
      <c r="M95" s="409"/>
      <c r="N95" s="409"/>
      <c r="O95" s="409" t="s">
        <v>769</v>
      </c>
      <c r="P95" s="409"/>
      <c r="Q95" s="266"/>
    </row>
    <row r="96" spans="1:17" s="240" customFormat="1" ht="63.75" customHeight="1" x14ac:dyDescent="0.2">
      <c r="A96" s="874"/>
      <c r="B96" s="259" t="s">
        <v>3311</v>
      </c>
      <c r="C96" s="875"/>
      <c r="D96" s="260">
        <v>880</v>
      </c>
      <c r="E96" s="260" t="s">
        <v>3407</v>
      </c>
      <c r="F96" s="873"/>
      <c r="G96" s="873"/>
      <c r="H96" s="280" t="s">
        <v>4243</v>
      </c>
      <c r="I96" s="407" t="s">
        <v>769</v>
      </c>
      <c r="J96" s="408"/>
      <c r="K96" s="407" t="s">
        <v>769</v>
      </c>
      <c r="L96" s="408"/>
      <c r="M96" s="409"/>
      <c r="N96" s="409"/>
      <c r="O96" s="409" t="s">
        <v>769</v>
      </c>
      <c r="P96" s="409"/>
      <c r="Q96" s="266"/>
    </row>
    <row r="97" spans="1:17" s="240" customFormat="1" ht="63.75" customHeight="1" x14ac:dyDescent="0.2">
      <c r="A97" s="874"/>
      <c r="B97" s="259" t="s">
        <v>4244</v>
      </c>
      <c r="C97" s="875"/>
      <c r="D97" s="260">
        <v>3625</v>
      </c>
      <c r="E97" s="260" t="s">
        <v>3407</v>
      </c>
      <c r="F97" s="873"/>
      <c r="G97" s="873"/>
      <c r="H97" s="280" t="s">
        <v>4245</v>
      </c>
      <c r="I97" s="407" t="s">
        <v>769</v>
      </c>
      <c r="J97" s="408"/>
      <c r="K97" s="407" t="s">
        <v>769</v>
      </c>
      <c r="L97" s="408"/>
      <c r="M97" s="409" t="s">
        <v>769</v>
      </c>
      <c r="N97" s="409"/>
      <c r="O97" s="409"/>
      <c r="P97" s="409"/>
      <c r="Q97" s="266"/>
    </row>
    <row r="98" spans="1:17" s="240" customFormat="1" ht="63.75" customHeight="1" x14ac:dyDescent="0.2">
      <c r="A98" s="874"/>
      <c r="B98" s="259" t="s">
        <v>3312</v>
      </c>
      <c r="C98" s="875"/>
      <c r="D98" s="260">
        <v>3500</v>
      </c>
      <c r="E98" s="260" t="s">
        <v>3407</v>
      </c>
      <c r="F98" s="873"/>
      <c r="G98" s="873"/>
      <c r="H98" s="280" t="s">
        <v>4246</v>
      </c>
      <c r="I98" s="407" t="s">
        <v>769</v>
      </c>
      <c r="J98" s="408"/>
      <c r="K98" s="407" t="s">
        <v>769</v>
      </c>
      <c r="L98" s="408"/>
      <c r="M98" s="409" t="s">
        <v>769</v>
      </c>
      <c r="N98" s="409"/>
      <c r="O98" s="409"/>
      <c r="P98" s="409"/>
      <c r="Q98" s="266"/>
    </row>
    <row r="99" spans="1:17" s="240" customFormat="1" ht="63.75" customHeight="1" x14ac:dyDescent="0.2">
      <c r="A99" s="874"/>
      <c r="B99" s="259" t="s">
        <v>3313</v>
      </c>
      <c r="C99" s="875"/>
      <c r="D99" s="260">
        <v>3920</v>
      </c>
      <c r="E99" s="260" t="s">
        <v>3407</v>
      </c>
      <c r="F99" s="873"/>
      <c r="G99" s="873"/>
      <c r="H99" s="280" t="s">
        <v>4247</v>
      </c>
      <c r="I99" s="407" t="s">
        <v>769</v>
      </c>
      <c r="J99" s="408"/>
      <c r="K99" s="407" t="s">
        <v>769</v>
      </c>
      <c r="L99" s="408"/>
      <c r="M99" s="409"/>
      <c r="N99" s="409"/>
      <c r="O99" s="409" t="s">
        <v>769</v>
      </c>
      <c r="P99" s="409"/>
      <c r="Q99" s="266"/>
    </row>
    <row r="100" spans="1:17" s="240" customFormat="1" ht="63.75" customHeight="1" x14ac:dyDescent="0.2">
      <c r="A100" s="874"/>
      <c r="B100" s="259" t="s">
        <v>4248</v>
      </c>
      <c r="C100" s="875"/>
      <c r="D100" s="260">
        <v>4350</v>
      </c>
      <c r="E100" s="260" t="s">
        <v>3407</v>
      </c>
      <c r="F100" s="873"/>
      <c r="G100" s="873"/>
      <c r="H100" s="280" t="s">
        <v>4249</v>
      </c>
      <c r="I100" s="407" t="s">
        <v>769</v>
      </c>
      <c r="J100" s="408"/>
      <c r="K100" s="407" t="s">
        <v>769</v>
      </c>
      <c r="L100" s="408"/>
      <c r="M100" s="409" t="s">
        <v>769</v>
      </c>
      <c r="N100" s="409"/>
      <c r="O100" s="409"/>
      <c r="P100" s="409"/>
      <c r="Q100" s="266"/>
    </row>
    <row r="101" spans="1:17" s="240" customFormat="1" ht="63.75" customHeight="1" x14ac:dyDescent="0.2">
      <c r="A101" s="874"/>
      <c r="B101" s="259" t="s">
        <v>4250</v>
      </c>
      <c r="C101" s="875"/>
      <c r="D101" s="260">
        <v>600</v>
      </c>
      <c r="E101" s="260" t="s">
        <v>3407</v>
      </c>
      <c r="F101" s="873"/>
      <c r="G101" s="873"/>
      <c r="H101" s="280" t="s">
        <v>4251</v>
      </c>
      <c r="I101" s="263" t="s">
        <v>769</v>
      </c>
      <c r="J101" s="264"/>
      <c r="K101" s="263" t="s">
        <v>769</v>
      </c>
      <c r="L101" s="264"/>
      <c r="M101" s="400"/>
      <c r="N101" s="400"/>
      <c r="O101" s="400" t="s">
        <v>769</v>
      </c>
      <c r="P101" s="400"/>
      <c r="Q101" s="266"/>
    </row>
    <row r="102" spans="1:17" s="240" customFormat="1" ht="63.75" customHeight="1" x14ac:dyDescent="0.2">
      <c r="A102" s="874"/>
      <c r="B102" s="259" t="s">
        <v>3315</v>
      </c>
      <c r="C102" s="875"/>
      <c r="D102" s="260">
        <v>500</v>
      </c>
      <c r="E102" s="260" t="s">
        <v>3407</v>
      </c>
      <c r="F102" s="873"/>
      <c r="G102" s="873"/>
      <c r="H102" s="280" t="s">
        <v>4252</v>
      </c>
      <c r="I102" s="410" t="s">
        <v>3238</v>
      </c>
      <c r="J102" s="410" t="s">
        <v>3238</v>
      </c>
      <c r="K102" s="410" t="s">
        <v>3238</v>
      </c>
      <c r="L102" s="410" t="s">
        <v>3238</v>
      </c>
      <c r="M102" s="410" t="s">
        <v>3238</v>
      </c>
      <c r="N102" s="410" t="s">
        <v>3238</v>
      </c>
      <c r="O102" s="410" t="s">
        <v>3238</v>
      </c>
      <c r="P102" s="410" t="s">
        <v>3238</v>
      </c>
      <c r="Q102" s="266" t="s">
        <v>6209</v>
      </c>
    </row>
    <row r="103" spans="1:17" s="240" customFormat="1" ht="63.75" customHeight="1" x14ac:dyDescent="0.2">
      <c r="A103" s="258" t="s">
        <v>4253</v>
      </c>
      <c r="B103" s="259" t="s">
        <v>4250</v>
      </c>
      <c r="C103" s="259" t="s">
        <v>5075</v>
      </c>
      <c r="D103" s="260">
        <v>120</v>
      </c>
      <c r="E103" s="260" t="s">
        <v>3648</v>
      </c>
      <c r="F103" s="261">
        <v>42226</v>
      </c>
      <c r="G103" s="873"/>
      <c r="H103" s="280" t="s">
        <v>4254</v>
      </c>
      <c r="I103" s="263" t="s">
        <v>769</v>
      </c>
      <c r="J103" s="264"/>
      <c r="K103" s="263" t="s">
        <v>769</v>
      </c>
      <c r="L103" s="264"/>
      <c r="M103" s="400"/>
      <c r="N103" s="400"/>
      <c r="O103" s="400" t="s">
        <v>769</v>
      </c>
      <c r="P103" s="400"/>
      <c r="Q103" s="266"/>
    </row>
    <row r="104" spans="1:17" s="240" customFormat="1" ht="63.75" customHeight="1" x14ac:dyDescent="0.2">
      <c r="A104" s="258" t="s">
        <v>4255</v>
      </c>
      <c r="B104" s="259" t="s">
        <v>4193</v>
      </c>
      <c r="C104" s="259" t="s">
        <v>5076</v>
      </c>
      <c r="D104" s="260">
        <v>1200</v>
      </c>
      <c r="E104" s="260" t="s">
        <v>3648</v>
      </c>
      <c r="F104" s="261">
        <v>42244</v>
      </c>
      <c r="G104" s="873"/>
      <c r="H104" s="280" t="s">
        <v>4256</v>
      </c>
      <c r="I104" s="263" t="s">
        <v>769</v>
      </c>
      <c r="J104" s="264"/>
      <c r="K104" s="263" t="s">
        <v>769</v>
      </c>
      <c r="L104" s="264"/>
      <c r="M104" s="400" t="s">
        <v>769</v>
      </c>
      <c r="N104" s="400"/>
      <c r="O104" s="400"/>
      <c r="P104" s="400"/>
      <c r="Q104" s="266"/>
    </row>
    <row r="105" spans="1:17" s="240" customFormat="1" ht="63.75" customHeight="1" x14ac:dyDescent="0.2">
      <c r="A105" s="258" t="s">
        <v>4255</v>
      </c>
      <c r="B105" s="259" t="s">
        <v>3285</v>
      </c>
      <c r="C105" s="259" t="s">
        <v>5077</v>
      </c>
      <c r="D105" s="260">
        <v>500</v>
      </c>
      <c r="E105" s="260" t="s">
        <v>4257</v>
      </c>
      <c r="F105" s="261">
        <v>42244</v>
      </c>
      <c r="G105" s="873"/>
      <c r="H105" s="280" t="s">
        <v>4258</v>
      </c>
      <c r="I105" s="263" t="s">
        <v>769</v>
      </c>
      <c r="J105" s="264"/>
      <c r="K105" s="263" t="s">
        <v>769</v>
      </c>
      <c r="L105" s="264"/>
      <c r="M105" s="400" t="s">
        <v>769</v>
      </c>
      <c r="N105" s="400"/>
      <c r="O105" s="400"/>
      <c r="P105" s="400"/>
      <c r="Q105" s="266"/>
    </row>
    <row r="106" spans="1:17" s="240" customFormat="1" ht="63.75" customHeight="1" x14ac:dyDescent="0.2">
      <c r="A106" s="258" t="s">
        <v>4255</v>
      </c>
      <c r="B106" s="259" t="s">
        <v>3287</v>
      </c>
      <c r="C106" s="259" t="s">
        <v>5077</v>
      </c>
      <c r="D106" s="260">
        <v>1650</v>
      </c>
      <c r="E106" s="260" t="s">
        <v>3779</v>
      </c>
      <c r="F106" s="261">
        <v>42340</v>
      </c>
      <c r="G106" s="873"/>
      <c r="H106" s="280" t="s">
        <v>4259</v>
      </c>
      <c r="I106" s="407" t="s">
        <v>769</v>
      </c>
      <c r="J106" s="408"/>
      <c r="K106" s="407" t="s">
        <v>769</v>
      </c>
      <c r="L106" s="408"/>
      <c r="M106" s="409"/>
      <c r="N106" s="409"/>
      <c r="O106" s="409" t="s">
        <v>769</v>
      </c>
      <c r="P106" s="409"/>
      <c r="Q106" s="266"/>
    </row>
    <row r="107" spans="1:17" s="240" customFormat="1" ht="63.75" customHeight="1" x14ac:dyDescent="0.2">
      <c r="A107" s="258" t="s">
        <v>4255</v>
      </c>
      <c r="B107" s="259" t="s">
        <v>4216</v>
      </c>
      <c r="C107" s="259" t="s">
        <v>5077</v>
      </c>
      <c r="D107" s="260">
        <v>3000</v>
      </c>
      <c r="E107" s="260" t="s">
        <v>3779</v>
      </c>
      <c r="F107" s="261">
        <v>42345</v>
      </c>
      <c r="G107" s="873"/>
      <c r="H107" s="280" t="s">
        <v>4260</v>
      </c>
      <c r="I107" s="407" t="s">
        <v>769</v>
      </c>
      <c r="J107" s="408"/>
      <c r="K107" s="407" t="s">
        <v>769</v>
      </c>
      <c r="L107" s="408"/>
      <c r="M107" s="409"/>
      <c r="N107" s="409"/>
      <c r="O107" s="409" t="s">
        <v>769</v>
      </c>
      <c r="P107" s="409"/>
      <c r="Q107" s="266"/>
    </row>
    <row r="108" spans="1:17" s="240" customFormat="1" ht="63.75" customHeight="1" x14ac:dyDescent="0.2">
      <c r="A108" s="258" t="s">
        <v>4261</v>
      </c>
      <c r="B108" s="259" t="s">
        <v>3288</v>
      </c>
      <c r="C108" s="259" t="s">
        <v>5077</v>
      </c>
      <c r="D108" s="260">
        <v>1380</v>
      </c>
      <c r="E108" s="260" t="s">
        <v>3779</v>
      </c>
      <c r="F108" s="261">
        <v>42352</v>
      </c>
      <c r="G108" s="873"/>
      <c r="H108" s="280" t="s">
        <v>4262</v>
      </c>
      <c r="I108" s="407" t="s">
        <v>769</v>
      </c>
      <c r="J108" s="408"/>
      <c r="K108" s="407" t="s">
        <v>769</v>
      </c>
      <c r="L108" s="408"/>
      <c r="M108" s="409"/>
      <c r="N108" s="409"/>
      <c r="O108" s="409" t="s">
        <v>769</v>
      </c>
      <c r="P108" s="409"/>
      <c r="Q108" s="266"/>
    </row>
    <row r="109" spans="1:17" s="240" customFormat="1" ht="63.75" customHeight="1" x14ac:dyDescent="0.2">
      <c r="A109" s="874" t="s">
        <v>4263</v>
      </c>
      <c r="B109" s="259" t="s">
        <v>3403</v>
      </c>
      <c r="C109" s="872" t="s">
        <v>4264</v>
      </c>
      <c r="D109" s="260">
        <v>179.31</v>
      </c>
      <c r="E109" s="260" t="s">
        <v>3407</v>
      </c>
      <c r="F109" s="261">
        <v>42073</v>
      </c>
      <c r="G109" s="262" t="s">
        <v>4265</v>
      </c>
      <c r="H109" s="280" t="s">
        <v>4266</v>
      </c>
      <c r="I109" s="263" t="s">
        <v>769</v>
      </c>
      <c r="J109" s="264"/>
      <c r="K109" s="263" t="s">
        <v>769</v>
      </c>
      <c r="L109" s="264"/>
      <c r="M109" s="400"/>
      <c r="N109" s="400"/>
      <c r="O109" s="400" t="s">
        <v>769</v>
      </c>
      <c r="P109" s="400"/>
      <c r="Q109" s="266"/>
    </row>
    <row r="110" spans="1:17" s="240" customFormat="1" ht="63.75" customHeight="1" x14ac:dyDescent="0.2">
      <c r="A110" s="874"/>
      <c r="B110" s="259" t="s">
        <v>3399</v>
      </c>
      <c r="C110" s="872"/>
      <c r="D110" s="260">
        <v>445.1</v>
      </c>
      <c r="E110" s="260" t="s">
        <v>3407</v>
      </c>
      <c r="F110" s="261">
        <v>42047</v>
      </c>
      <c r="G110" s="262" t="s">
        <v>4265</v>
      </c>
      <c r="H110" s="280" t="s">
        <v>4267</v>
      </c>
      <c r="I110" s="263" t="s">
        <v>769</v>
      </c>
      <c r="J110" s="264"/>
      <c r="K110" s="263" t="s">
        <v>769</v>
      </c>
      <c r="L110" s="264"/>
      <c r="M110" s="400"/>
      <c r="N110" s="400"/>
      <c r="O110" s="400" t="s">
        <v>769</v>
      </c>
      <c r="P110" s="400"/>
      <c r="Q110" s="266"/>
    </row>
    <row r="111" spans="1:17" s="240" customFormat="1" ht="63.75" customHeight="1" x14ac:dyDescent="0.2">
      <c r="A111" s="874"/>
      <c r="B111" s="259" t="s">
        <v>4268</v>
      </c>
      <c r="C111" s="872"/>
      <c r="D111" s="260">
        <v>260</v>
      </c>
      <c r="E111" s="260" t="s">
        <v>3407</v>
      </c>
      <c r="F111" s="261">
        <v>42073</v>
      </c>
      <c r="G111" s="262" t="s">
        <v>4269</v>
      </c>
      <c r="H111" s="280" t="s">
        <v>4270</v>
      </c>
      <c r="I111" s="263" t="s">
        <v>769</v>
      </c>
      <c r="J111" s="264"/>
      <c r="K111" s="263" t="s">
        <v>769</v>
      </c>
      <c r="L111" s="264"/>
      <c r="M111" s="400"/>
      <c r="N111" s="400"/>
      <c r="O111" s="400" t="s">
        <v>769</v>
      </c>
      <c r="P111" s="400"/>
      <c r="Q111" s="266"/>
    </row>
    <row r="112" spans="1:17" s="240" customFormat="1" ht="63.75" customHeight="1" x14ac:dyDescent="0.2">
      <c r="A112" s="874"/>
      <c r="B112" s="259" t="s">
        <v>4271</v>
      </c>
      <c r="C112" s="872"/>
      <c r="D112" s="260">
        <v>26.4</v>
      </c>
      <c r="E112" s="260" t="s">
        <v>3407</v>
      </c>
      <c r="F112" s="261">
        <v>42073</v>
      </c>
      <c r="G112" s="262" t="s">
        <v>4272</v>
      </c>
      <c r="H112" s="280" t="s">
        <v>4273</v>
      </c>
      <c r="I112" s="263" t="s">
        <v>769</v>
      </c>
      <c r="J112" s="264"/>
      <c r="K112" s="263" t="s">
        <v>769</v>
      </c>
      <c r="L112" s="264"/>
      <c r="M112" s="400"/>
      <c r="N112" s="400"/>
      <c r="O112" s="400" t="s">
        <v>769</v>
      </c>
      <c r="P112" s="400"/>
      <c r="Q112" s="266"/>
    </row>
    <row r="113" spans="1:17" s="240" customFormat="1" ht="63.75" customHeight="1" x14ac:dyDescent="0.2">
      <c r="A113" s="874"/>
      <c r="B113" s="259" t="s">
        <v>3801</v>
      </c>
      <c r="C113" s="872"/>
      <c r="D113" s="260">
        <v>122.04</v>
      </c>
      <c r="E113" s="260" t="s">
        <v>3407</v>
      </c>
      <c r="F113" s="261">
        <v>42082</v>
      </c>
      <c r="G113" s="262" t="s">
        <v>4274</v>
      </c>
      <c r="H113" s="280" t="s">
        <v>4275</v>
      </c>
      <c r="I113" s="263" t="s">
        <v>769</v>
      </c>
      <c r="J113" s="264"/>
      <c r="K113" s="263" t="s">
        <v>769</v>
      </c>
      <c r="L113" s="264"/>
      <c r="M113" s="400"/>
      <c r="N113" s="400"/>
      <c r="O113" s="400" t="s">
        <v>769</v>
      </c>
      <c r="P113" s="400"/>
      <c r="Q113" s="266"/>
    </row>
    <row r="114" spans="1:17" s="240" customFormat="1" ht="63.75" customHeight="1" x14ac:dyDescent="0.2">
      <c r="A114" s="258" t="s">
        <v>4276</v>
      </c>
      <c r="B114" s="259" t="s">
        <v>4277</v>
      </c>
      <c r="C114" s="259" t="s">
        <v>4278</v>
      </c>
      <c r="D114" s="260">
        <v>4520</v>
      </c>
      <c r="E114" s="260" t="s">
        <v>3407</v>
      </c>
      <c r="F114" s="261">
        <v>42074</v>
      </c>
      <c r="G114" s="262" t="s">
        <v>4279</v>
      </c>
      <c r="H114" s="280" t="s">
        <v>4280</v>
      </c>
      <c r="I114" s="263" t="s">
        <v>769</v>
      </c>
      <c r="J114" s="264"/>
      <c r="K114" s="263" t="s">
        <v>769</v>
      </c>
      <c r="L114" s="264"/>
      <c r="M114" s="400" t="s">
        <v>769</v>
      </c>
      <c r="N114" s="400"/>
      <c r="O114" s="400"/>
      <c r="P114" s="400"/>
      <c r="Q114" s="266"/>
    </row>
    <row r="115" spans="1:17" s="240" customFormat="1" ht="63.75" customHeight="1" x14ac:dyDescent="0.2">
      <c r="A115" s="874" t="s">
        <v>4281</v>
      </c>
      <c r="B115" s="259" t="s">
        <v>4002</v>
      </c>
      <c r="C115" s="872" t="s">
        <v>4282</v>
      </c>
      <c r="D115" s="260">
        <v>14720</v>
      </c>
      <c r="E115" s="260" t="s">
        <v>3407</v>
      </c>
      <c r="F115" s="261">
        <v>42073</v>
      </c>
      <c r="G115" s="262" t="s">
        <v>5078</v>
      </c>
      <c r="H115" s="280" t="s">
        <v>4284</v>
      </c>
      <c r="I115" s="263" t="s">
        <v>769</v>
      </c>
      <c r="J115" s="264"/>
      <c r="K115" s="263" t="s">
        <v>769</v>
      </c>
      <c r="L115" s="264"/>
      <c r="M115" s="400" t="s">
        <v>769</v>
      </c>
      <c r="N115" s="400"/>
      <c r="O115" s="400"/>
      <c r="P115" s="400"/>
      <c r="Q115" s="266"/>
    </row>
    <row r="116" spans="1:17" s="240" customFormat="1" ht="63.75" customHeight="1" x14ac:dyDescent="0.2">
      <c r="A116" s="874"/>
      <c r="B116" s="259" t="s">
        <v>4285</v>
      </c>
      <c r="C116" s="872"/>
      <c r="D116" s="260">
        <v>22080</v>
      </c>
      <c r="E116" s="260" t="s">
        <v>3407</v>
      </c>
      <c r="F116" s="261">
        <v>42073</v>
      </c>
      <c r="G116" s="262" t="s">
        <v>5078</v>
      </c>
      <c r="H116" s="280" t="s">
        <v>4286</v>
      </c>
      <c r="I116" s="407" t="s">
        <v>769</v>
      </c>
      <c r="J116" s="408"/>
      <c r="K116" s="407" t="s">
        <v>769</v>
      </c>
      <c r="L116" s="408"/>
      <c r="M116" s="409"/>
      <c r="N116" s="409"/>
      <c r="O116" s="409" t="s">
        <v>769</v>
      </c>
      <c r="P116" s="303"/>
      <c r="Q116" s="266"/>
    </row>
    <row r="117" spans="1:17" s="240" customFormat="1" ht="63.75" customHeight="1" x14ac:dyDescent="0.2">
      <c r="A117" s="258" t="s">
        <v>4287</v>
      </c>
      <c r="B117" s="259" t="s">
        <v>4288</v>
      </c>
      <c r="C117" s="259" t="s">
        <v>3550</v>
      </c>
      <c r="D117" s="260">
        <v>2141.39</v>
      </c>
      <c r="E117" s="260" t="s">
        <v>3407</v>
      </c>
      <c r="F117" s="261">
        <v>42072</v>
      </c>
      <c r="G117" s="262" t="s">
        <v>4289</v>
      </c>
      <c r="H117" s="280" t="s">
        <v>4290</v>
      </c>
      <c r="I117" s="263" t="s">
        <v>769</v>
      </c>
      <c r="J117" s="264"/>
      <c r="K117" s="263" t="s">
        <v>769</v>
      </c>
      <c r="L117" s="264"/>
      <c r="M117" s="400" t="s">
        <v>769</v>
      </c>
      <c r="N117" s="369"/>
      <c r="O117" s="369"/>
      <c r="P117" s="369"/>
      <c r="Q117" s="266"/>
    </row>
    <row r="118" spans="1:17" s="240" customFormat="1" ht="63.75" customHeight="1" x14ac:dyDescent="0.2">
      <c r="A118" s="874" t="s">
        <v>4291</v>
      </c>
      <c r="B118" s="259" t="s">
        <v>3266</v>
      </c>
      <c r="C118" s="872" t="s">
        <v>3272</v>
      </c>
      <c r="D118" s="260">
        <v>4405</v>
      </c>
      <c r="E118" s="260" t="s">
        <v>3407</v>
      </c>
      <c r="F118" s="873">
        <v>42073</v>
      </c>
      <c r="G118" s="877" t="s">
        <v>4283</v>
      </c>
      <c r="H118" s="280" t="s">
        <v>4292</v>
      </c>
      <c r="I118" s="407" t="s">
        <v>769</v>
      </c>
      <c r="J118" s="408"/>
      <c r="K118" s="407" t="s">
        <v>769</v>
      </c>
      <c r="L118" s="408"/>
      <c r="M118" s="409" t="s">
        <v>769</v>
      </c>
      <c r="N118" s="409"/>
      <c r="O118" s="409"/>
      <c r="P118" s="409"/>
      <c r="Q118" s="266"/>
    </row>
    <row r="119" spans="1:17" s="240" customFormat="1" ht="63.75" customHeight="1" x14ac:dyDescent="0.2">
      <c r="A119" s="874"/>
      <c r="B119" s="259" t="s">
        <v>4293</v>
      </c>
      <c r="C119" s="872"/>
      <c r="D119" s="260">
        <v>5000</v>
      </c>
      <c r="E119" s="260" t="s">
        <v>3407</v>
      </c>
      <c r="F119" s="873"/>
      <c r="G119" s="877"/>
      <c r="H119" s="280" t="s">
        <v>4294</v>
      </c>
      <c r="I119" s="407" t="s">
        <v>769</v>
      </c>
      <c r="J119" s="408"/>
      <c r="K119" s="407" t="s">
        <v>769</v>
      </c>
      <c r="L119" s="408"/>
      <c r="M119" s="409"/>
      <c r="N119" s="409"/>
      <c r="O119" s="409" t="s">
        <v>769</v>
      </c>
      <c r="P119" s="409"/>
      <c r="Q119" s="266"/>
    </row>
    <row r="120" spans="1:17" s="240" customFormat="1" ht="63.75" customHeight="1" x14ac:dyDescent="0.2">
      <c r="A120" s="874"/>
      <c r="B120" s="259" t="s">
        <v>4222</v>
      </c>
      <c r="C120" s="872"/>
      <c r="D120" s="260">
        <v>500</v>
      </c>
      <c r="E120" s="260" t="s">
        <v>3407</v>
      </c>
      <c r="F120" s="873"/>
      <c r="G120" s="877"/>
      <c r="H120" s="280" t="s">
        <v>4295</v>
      </c>
      <c r="I120" s="407" t="s">
        <v>769</v>
      </c>
      <c r="J120" s="408"/>
      <c r="K120" s="407" t="s">
        <v>769</v>
      </c>
      <c r="L120" s="408"/>
      <c r="M120" s="409"/>
      <c r="N120" s="409"/>
      <c r="O120" s="409" t="s">
        <v>769</v>
      </c>
      <c r="P120" s="303"/>
      <c r="Q120" s="266"/>
    </row>
    <row r="121" spans="1:17" s="240" customFormat="1" ht="63.75" customHeight="1" x14ac:dyDescent="0.2">
      <c r="A121" s="874" t="s">
        <v>4296</v>
      </c>
      <c r="B121" s="259" t="s">
        <v>4207</v>
      </c>
      <c r="C121" s="872" t="s">
        <v>3272</v>
      </c>
      <c r="D121" s="260">
        <v>500</v>
      </c>
      <c r="E121" s="260" t="s">
        <v>3407</v>
      </c>
      <c r="F121" s="873">
        <v>42074</v>
      </c>
      <c r="G121" s="877" t="s">
        <v>4283</v>
      </c>
      <c r="H121" s="280" t="s">
        <v>4297</v>
      </c>
      <c r="I121" s="407" t="s">
        <v>769</v>
      </c>
      <c r="J121" s="408"/>
      <c r="K121" s="407" t="s">
        <v>769</v>
      </c>
      <c r="L121" s="408"/>
      <c r="M121" s="409"/>
      <c r="N121" s="409"/>
      <c r="O121" s="409" t="s">
        <v>769</v>
      </c>
      <c r="P121" s="409"/>
      <c r="Q121" s="266"/>
    </row>
    <row r="122" spans="1:17" s="240" customFormat="1" ht="63.75" customHeight="1" x14ac:dyDescent="0.2">
      <c r="A122" s="874"/>
      <c r="B122" s="259" t="s">
        <v>4205</v>
      </c>
      <c r="C122" s="872"/>
      <c r="D122" s="260">
        <v>200</v>
      </c>
      <c r="E122" s="260" t="s">
        <v>3407</v>
      </c>
      <c r="F122" s="873"/>
      <c r="G122" s="877"/>
      <c r="H122" s="280" t="s">
        <v>4298</v>
      </c>
      <c r="I122" s="407" t="s">
        <v>769</v>
      </c>
      <c r="J122" s="408"/>
      <c r="K122" s="407" t="s">
        <v>769</v>
      </c>
      <c r="L122" s="408"/>
      <c r="M122" s="409"/>
      <c r="N122" s="409"/>
      <c r="O122" s="409" t="s">
        <v>769</v>
      </c>
      <c r="P122" s="409"/>
      <c r="Q122" s="266"/>
    </row>
    <row r="123" spans="1:17" s="240" customFormat="1" ht="63.75" customHeight="1" x14ac:dyDescent="0.2">
      <c r="A123" s="874"/>
      <c r="B123" s="259" t="s">
        <v>4299</v>
      </c>
      <c r="C123" s="872"/>
      <c r="D123" s="260">
        <v>45237</v>
      </c>
      <c r="E123" s="260" t="s">
        <v>3407</v>
      </c>
      <c r="F123" s="873"/>
      <c r="G123" s="877"/>
      <c r="H123" s="280" t="s">
        <v>4300</v>
      </c>
      <c r="I123" s="407" t="s">
        <v>769</v>
      </c>
      <c r="J123" s="408"/>
      <c r="K123" s="407" t="s">
        <v>769</v>
      </c>
      <c r="L123" s="408"/>
      <c r="M123" s="409"/>
      <c r="N123" s="409"/>
      <c r="O123" s="409" t="s">
        <v>769</v>
      </c>
      <c r="P123" s="303"/>
      <c r="Q123" s="266"/>
    </row>
    <row r="124" spans="1:17" s="240" customFormat="1" ht="63.75" customHeight="1" x14ac:dyDescent="0.2">
      <c r="A124" s="874" t="s">
        <v>4301</v>
      </c>
      <c r="B124" s="259" t="s">
        <v>4302</v>
      </c>
      <c r="C124" s="872" t="s">
        <v>4303</v>
      </c>
      <c r="D124" s="260">
        <v>22000</v>
      </c>
      <c r="E124" s="260" t="s">
        <v>3407</v>
      </c>
      <c r="F124" s="873">
        <v>42069</v>
      </c>
      <c r="G124" s="262" t="s">
        <v>4283</v>
      </c>
      <c r="H124" s="280" t="s">
        <v>4304</v>
      </c>
      <c r="I124" s="407" t="s">
        <v>769</v>
      </c>
      <c r="J124" s="408"/>
      <c r="K124" s="407" t="s">
        <v>769</v>
      </c>
      <c r="L124" s="408"/>
      <c r="M124" s="409" t="s">
        <v>769</v>
      </c>
      <c r="N124" s="409"/>
      <c r="O124" s="409"/>
      <c r="P124" s="409"/>
      <c r="Q124" s="266"/>
    </row>
    <row r="125" spans="1:17" s="240" customFormat="1" ht="63.75" customHeight="1" x14ac:dyDescent="0.2">
      <c r="A125" s="874"/>
      <c r="B125" s="259" t="s">
        <v>3261</v>
      </c>
      <c r="C125" s="872"/>
      <c r="D125" s="260">
        <v>5000</v>
      </c>
      <c r="E125" s="260" t="s">
        <v>3407</v>
      </c>
      <c r="F125" s="873"/>
      <c r="G125" s="262" t="s">
        <v>4283</v>
      </c>
      <c r="H125" s="280" t="s">
        <v>4305</v>
      </c>
      <c r="I125" s="407" t="s">
        <v>769</v>
      </c>
      <c r="J125" s="408"/>
      <c r="K125" s="407" t="s">
        <v>769</v>
      </c>
      <c r="L125" s="408"/>
      <c r="M125" s="409" t="s">
        <v>769</v>
      </c>
      <c r="N125" s="409"/>
      <c r="O125" s="409"/>
      <c r="P125" s="409"/>
      <c r="Q125" s="266"/>
    </row>
    <row r="126" spans="1:17" s="240" customFormat="1" ht="63.75" customHeight="1" x14ac:dyDescent="0.2">
      <c r="A126" s="874"/>
      <c r="B126" s="259" t="s">
        <v>4306</v>
      </c>
      <c r="C126" s="872"/>
      <c r="D126" s="260">
        <v>3000</v>
      </c>
      <c r="E126" s="260" t="s">
        <v>3407</v>
      </c>
      <c r="F126" s="873"/>
      <c r="G126" s="262" t="s">
        <v>4307</v>
      </c>
      <c r="H126" s="280" t="s">
        <v>4308</v>
      </c>
      <c r="I126" s="263" t="s">
        <v>769</v>
      </c>
      <c r="J126" s="264"/>
      <c r="K126" s="263" t="s">
        <v>769</v>
      </c>
      <c r="L126" s="264"/>
      <c r="M126" s="400"/>
      <c r="N126" s="400"/>
      <c r="O126" s="400" t="s">
        <v>769</v>
      </c>
      <c r="P126" s="400"/>
      <c r="Q126" s="266"/>
    </row>
    <row r="127" spans="1:17" s="240" customFormat="1" ht="63.75" customHeight="1" x14ac:dyDescent="0.2">
      <c r="A127" s="874" t="s">
        <v>4309</v>
      </c>
      <c r="B127" s="259" t="s">
        <v>3261</v>
      </c>
      <c r="C127" s="872" t="s">
        <v>3262</v>
      </c>
      <c r="D127" s="260">
        <v>10408</v>
      </c>
      <c r="E127" s="260" t="s">
        <v>3407</v>
      </c>
      <c r="F127" s="873">
        <v>42076</v>
      </c>
      <c r="G127" s="872" t="s">
        <v>4310</v>
      </c>
      <c r="H127" s="280" t="s">
        <v>4311</v>
      </c>
      <c r="I127" s="407" t="s">
        <v>769</v>
      </c>
      <c r="J127" s="408"/>
      <c r="K127" s="407" t="s">
        <v>769</v>
      </c>
      <c r="L127" s="408"/>
      <c r="M127" s="409" t="s">
        <v>769</v>
      </c>
      <c r="N127" s="409"/>
      <c r="O127" s="409"/>
      <c r="P127" s="409"/>
      <c r="Q127" s="266"/>
    </row>
    <row r="128" spans="1:17" s="240" customFormat="1" ht="63.75" customHeight="1" x14ac:dyDescent="0.2">
      <c r="A128" s="874"/>
      <c r="B128" s="259" t="s">
        <v>4302</v>
      </c>
      <c r="C128" s="872"/>
      <c r="D128" s="260">
        <v>6940</v>
      </c>
      <c r="E128" s="260" t="s">
        <v>3407</v>
      </c>
      <c r="F128" s="873"/>
      <c r="G128" s="872"/>
      <c r="H128" s="280" t="s">
        <v>4312</v>
      </c>
      <c r="I128" s="407" t="s">
        <v>769</v>
      </c>
      <c r="J128" s="408"/>
      <c r="K128" s="407" t="s">
        <v>769</v>
      </c>
      <c r="L128" s="408"/>
      <c r="M128" s="409" t="s">
        <v>769</v>
      </c>
      <c r="N128" s="409"/>
      <c r="O128" s="409"/>
      <c r="P128" s="409"/>
      <c r="Q128" s="266"/>
    </row>
    <row r="129" spans="1:17" s="240" customFormat="1" ht="63.75" customHeight="1" x14ac:dyDescent="0.2">
      <c r="A129" s="874"/>
      <c r="B129" s="259" t="s">
        <v>4313</v>
      </c>
      <c r="C129" s="872"/>
      <c r="D129" s="260">
        <v>2000</v>
      </c>
      <c r="E129" s="260" t="s">
        <v>3407</v>
      </c>
      <c r="F129" s="873"/>
      <c r="G129" s="872"/>
      <c r="H129" s="280" t="s">
        <v>4314</v>
      </c>
      <c r="I129" s="407" t="s">
        <v>769</v>
      </c>
      <c r="J129" s="408"/>
      <c r="K129" s="407" t="s">
        <v>769</v>
      </c>
      <c r="L129" s="408"/>
      <c r="M129" s="409"/>
      <c r="N129" s="409"/>
      <c r="O129" s="409" t="s">
        <v>769</v>
      </c>
      <c r="P129" s="303"/>
      <c r="Q129" s="266"/>
    </row>
    <row r="130" spans="1:17" s="240" customFormat="1" ht="63.75" customHeight="1" x14ac:dyDescent="0.2">
      <c r="A130" s="258" t="s">
        <v>4315</v>
      </c>
      <c r="B130" s="259" t="s">
        <v>4316</v>
      </c>
      <c r="C130" s="259" t="s">
        <v>3425</v>
      </c>
      <c r="D130" s="260">
        <v>6508.8</v>
      </c>
      <c r="E130" s="260" t="s">
        <v>3407</v>
      </c>
      <c r="F130" s="261">
        <v>42067</v>
      </c>
      <c r="G130" s="262" t="s">
        <v>4317</v>
      </c>
      <c r="H130" s="280" t="s">
        <v>4318</v>
      </c>
      <c r="I130" s="263" t="s">
        <v>769</v>
      </c>
      <c r="J130" s="264"/>
      <c r="K130" s="263" t="s">
        <v>769</v>
      </c>
      <c r="L130" s="264"/>
      <c r="M130" s="400"/>
      <c r="N130" s="400"/>
      <c r="O130" s="400" t="s">
        <v>769</v>
      </c>
      <c r="P130" s="400"/>
      <c r="Q130" s="266"/>
    </row>
    <row r="131" spans="1:17" s="240" customFormat="1" ht="63.75" customHeight="1" x14ac:dyDescent="0.2">
      <c r="A131" s="874" t="s">
        <v>4319</v>
      </c>
      <c r="B131" s="259" t="s">
        <v>3259</v>
      </c>
      <c r="C131" s="872" t="s">
        <v>3527</v>
      </c>
      <c r="D131" s="260">
        <v>75.709999999999994</v>
      </c>
      <c r="E131" s="260" t="s">
        <v>3407</v>
      </c>
      <c r="F131" s="261">
        <v>42075</v>
      </c>
      <c r="G131" s="877" t="s">
        <v>4320</v>
      </c>
      <c r="H131" s="280" t="s">
        <v>4321</v>
      </c>
      <c r="I131" s="263" t="s">
        <v>769</v>
      </c>
      <c r="J131" s="264"/>
      <c r="K131" s="263" t="s">
        <v>769</v>
      </c>
      <c r="L131" s="264"/>
      <c r="M131" s="400" t="s">
        <v>769</v>
      </c>
      <c r="N131" s="400"/>
      <c r="O131" s="400"/>
      <c r="P131" s="400"/>
      <c r="Q131" s="266"/>
    </row>
    <row r="132" spans="1:17" s="240" customFormat="1" ht="63.75" customHeight="1" x14ac:dyDescent="0.2">
      <c r="A132" s="874"/>
      <c r="B132" s="259" t="s">
        <v>4322</v>
      </c>
      <c r="C132" s="872"/>
      <c r="D132" s="260">
        <v>760</v>
      </c>
      <c r="E132" s="260" t="s">
        <v>3407</v>
      </c>
      <c r="F132" s="261">
        <v>42075</v>
      </c>
      <c r="G132" s="877"/>
      <c r="H132" s="280" t="s">
        <v>4323</v>
      </c>
      <c r="I132" s="263" t="s">
        <v>769</v>
      </c>
      <c r="J132" s="264"/>
      <c r="K132" s="263" t="s">
        <v>769</v>
      </c>
      <c r="L132" s="264"/>
      <c r="M132" s="400"/>
      <c r="N132" s="400"/>
      <c r="O132" s="400" t="s">
        <v>769</v>
      </c>
      <c r="P132" s="400"/>
      <c r="Q132" s="266"/>
    </row>
    <row r="133" spans="1:17" s="240" customFormat="1" ht="63.75" customHeight="1" x14ac:dyDescent="0.2">
      <c r="A133" s="874" t="s">
        <v>4324</v>
      </c>
      <c r="B133" s="259" t="s">
        <v>4325</v>
      </c>
      <c r="C133" s="875" t="s">
        <v>3519</v>
      </c>
      <c r="D133" s="260">
        <v>237.3</v>
      </c>
      <c r="E133" s="260" t="s">
        <v>3407</v>
      </c>
      <c r="F133" s="873">
        <v>42079</v>
      </c>
      <c r="G133" s="873" t="s">
        <v>4326</v>
      </c>
      <c r="H133" s="280" t="s">
        <v>4327</v>
      </c>
      <c r="I133" s="263" t="s">
        <v>769</v>
      </c>
      <c r="J133" s="264"/>
      <c r="K133" s="263" t="s">
        <v>769</v>
      </c>
      <c r="L133" s="264"/>
      <c r="M133" s="400" t="s">
        <v>769</v>
      </c>
      <c r="N133" s="400"/>
      <c r="O133" s="400"/>
      <c r="P133" s="400"/>
      <c r="Q133" s="266"/>
    </row>
    <row r="134" spans="1:17" s="240" customFormat="1" ht="63.75" customHeight="1" x14ac:dyDescent="0.2">
      <c r="A134" s="874"/>
      <c r="B134" s="259" t="s">
        <v>4328</v>
      </c>
      <c r="C134" s="875"/>
      <c r="D134" s="260">
        <v>84.75</v>
      </c>
      <c r="E134" s="260" t="s">
        <v>3407</v>
      </c>
      <c r="F134" s="873"/>
      <c r="G134" s="873"/>
      <c r="H134" s="280" t="s">
        <v>4329</v>
      </c>
      <c r="I134" s="263" t="s">
        <v>769</v>
      </c>
      <c r="J134" s="264"/>
      <c r="K134" s="263" t="s">
        <v>769</v>
      </c>
      <c r="L134" s="264"/>
      <c r="M134" s="400" t="s">
        <v>769</v>
      </c>
      <c r="N134" s="400"/>
      <c r="O134" s="400"/>
      <c r="P134" s="400"/>
      <c r="Q134" s="266"/>
    </row>
    <row r="135" spans="1:17" s="240" customFormat="1" ht="63.75" customHeight="1" x14ac:dyDescent="0.2">
      <c r="A135" s="874"/>
      <c r="B135" s="259" t="s">
        <v>4102</v>
      </c>
      <c r="C135" s="875"/>
      <c r="D135" s="260">
        <v>284.25</v>
      </c>
      <c r="E135" s="260" t="s">
        <v>3407</v>
      </c>
      <c r="F135" s="873"/>
      <c r="G135" s="873"/>
      <c r="H135" s="280" t="s">
        <v>4330</v>
      </c>
      <c r="I135" s="263" t="s">
        <v>769</v>
      </c>
      <c r="J135" s="264"/>
      <c r="K135" s="263" t="s">
        <v>769</v>
      </c>
      <c r="L135" s="264"/>
      <c r="M135" s="400" t="s">
        <v>769</v>
      </c>
      <c r="N135" s="400"/>
      <c r="O135" s="400"/>
      <c r="P135" s="400"/>
      <c r="Q135" s="266"/>
    </row>
    <row r="136" spans="1:17" s="240" customFormat="1" ht="63.75" customHeight="1" x14ac:dyDescent="0.2">
      <c r="A136" s="874"/>
      <c r="B136" s="259" t="s">
        <v>3525</v>
      </c>
      <c r="C136" s="875"/>
      <c r="D136" s="260">
        <v>406.8</v>
      </c>
      <c r="E136" s="260" t="s">
        <v>3407</v>
      </c>
      <c r="F136" s="873"/>
      <c r="G136" s="873"/>
      <c r="H136" s="280" t="s">
        <v>4331</v>
      </c>
      <c r="I136" s="263" t="s">
        <v>769</v>
      </c>
      <c r="J136" s="264"/>
      <c r="K136" s="263" t="s">
        <v>769</v>
      </c>
      <c r="L136" s="264"/>
      <c r="M136" s="400" t="s">
        <v>769</v>
      </c>
      <c r="N136" s="400"/>
      <c r="O136" s="400"/>
      <c r="P136" s="400"/>
      <c r="Q136" s="266"/>
    </row>
    <row r="137" spans="1:17" s="240" customFormat="1" ht="63.75" customHeight="1" x14ac:dyDescent="0.2">
      <c r="A137" s="874"/>
      <c r="B137" s="259" t="s">
        <v>4332</v>
      </c>
      <c r="C137" s="875"/>
      <c r="D137" s="260">
        <v>514</v>
      </c>
      <c r="E137" s="260" t="s">
        <v>3407</v>
      </c>
      <c r="F137" s="873"/>
      <c r="G137" s="873"/>
      <c r="H137" s="280" t="s">
        <v>4333</v>
      </c>
      <c r="I137" s="263" t="s">
        <v>769</v>
      </c>
      <c r="J137" s="264"/>
      <c r="K137" s="263" t="s">
        <v>769</v>
      </c>
      <c r="L137" s="264"/>
      <c r="M137" s="400" t="s">
        <v>769</v>
      </c>
      <c r="N137" s="400"/>
      <c r="O137" s="400"/>
      <c r="P137" s="400"/>
      <c r="Q137" s="266"/>
    </row>
    <row r="138" spans="1:17" s="240" customFormat="1" ht="63.75" customHeight="1" x14ac:dyDescent="0.2">
      <c r="A138" s="874"/>
      <c r="B138" s="259" t="s">
        <v>3377</v>
      </c>
      <c r="C138" s="875"/>
      <c r="D138" s="260">
        <v>271.2</v>
      </c>
      <c r="E138" s="260" t="s">
        <v>3407</v>
      </c>
      <c r="F138" s="873"/>
      <c r="G138" s="873"/>
      <c r="H138" s="280" t="s">
        <v>4334</v>
      </c>
      <c r="I138" s="263" t="s">
        <v>769</v>
      </c>
      <c r="J138" s="264"/>
      <c r="K138" s="263" t="s">
        <v>769</v>
      </c>
      <c r="L138" s="264"/>
      <c r="M138" s="400" t="s">
        <v>769</v>
      </c>
      <c r="N138" s="400"/>
      <c r="O138" s="400"/>
      <c r="P138" s="400"/>
      <c r="Q138" s="266"/>
    </row>
    <row r="139" spans="1:17" s="240" customFormat="1" ht="63.75" customHeight="1" x14ac:dyDescent="0.2">
      <c r="A139" s="874"/>
      <c r="B139" s="259" t="s">
        <v>4335</v>
      </c>
      <c r="C139" s="875"/>
      <c r="D139" s="260">
        <v>480.25</v>
      </c>
      <c r="E139" s="260" t="s">
        <v>3407</v>
      </c>
      <c r="F139" s="873"/>
      <c r="G139" s="873"/>
      <c r="H139" s="280" t="s">
        <v>4336</v>
      </c>
      <c r="I139" s="263" t="s">
        <v>769</v>
      </c>
      <c r="J139" s="264"/>
      <c r="K139" s="263" t="s">
        <v>769</v>
      </c>
      <c r="L139" s="264"/>
      <c r="M139" s="400" t="s">
        <v>769</v>
      </c>
      <c r="N139" s="400"/>
      <c r="O139" s="400"/>
      <c r="P139" s="400"/>
      <c r="Q139" s="266"/>
    </row>
    <row r="140" spans="1:17" s="240" customFormat="1" ht="63.75" customHeight="1" x14ac:dyDescent="0.2">
      <c r="A140" s="874"/>
      <c r="B140" s="259" t="s">
        <v>3523</v>
      </c>
      <c r="C140" s="875"/>
      <c r="D140" s="260">
        <v>82.95</v>
      </c>
      <c r="E140" s="260" t="s">
        <v>3407</v>
      </c>
      <c r="F140" s="873"/>
      <c r="G140" s="873"/>
      <c r="H140" s="280" t="s">
        <v>4337</v>
      </c>
      <c r="I140" s="263" t="s">
        <v>769</v>
      </c>
      <c r="J140" s="264"/>
      <c r="K140" s="263" t="s">
        <v>769</v>
      </c>
      <c r="L140" s="264"/>
      <c r="M140" s="400" t="s">
        <v>769</v>
      </c>
      <c r="N140" s="400"/>
      <c r="O140" s="400"/>
      <c r="P140" s="400"/>
      <c r="Q140" s="266"/>
    </row>
    <row r="141" spans="1:17" s="240" customFormat="1" ht="63.75" customHeight="1" x14ac:dyDescent="0.2">
      <c r="A141" s="874"/>
      <c r="B141" s="259" t="s">
        <v>4338</v>
      </c>
      <c r="C141" s="875"/>
      <c r="D141" s="260">
        <v>474.5</v>
      </c>
      <c r="E141" s="260" t="s">
        <v>3407</v>
      </c>
      <c r="F141" s="873"/>
      <c r="G141" s="873"/>
      <c r="H141" s="280" t="s">
        <v>4339</v>
      </c>
      <c r="I141" s="263" t="s">
        <v>769</v>
      </c>
      <c r="J141" s="264"/>
      <c r="K141" s="263" t="s">
        <v>769</v>
      </c>
      <c r="L141" s="264"/>
      <c r="M141" s="400" t="s">
        <v>769</v>
      </c>
      <c r="N141" s="400"/>
      <c r="O141" s="400"/>
      <c r="P141" s="400"/>
      <c r="Q141" s="266"/>
    </row>
    <row r="142" spans="1:17" s="240" customFormat="1" ht="63.75" customHeight="1" x14ac:dyDescent="0.2">
      <c r="A142" s="258" t="s">
        <v>4340</v>
      </c>
      <c r="B142" s="259" t="s">
        <v>4341</v>
      </c>
      <c r="C142" s="259" t="s">
        <v>4342</v>
      </c>
      <c r="D142" s="260">
        <v>2000</v>
      </c>
      <c r="E142" s="260" t="s">
        <v>3407</v>
      </c>
      <c r="F142" s="261">
        <v>42088</v>
      </c>
      <c r="G142" s="262" t="s">
        <v>4343</v>
      </c>
      <c r="H142" s="280" t="s">
        <v>4344</v>
      </c>
      <c r="I142" s="407"/>
      <c r="J142" s="407" t="s">
        <v>769</v>
      </c>
      <c r="K142" s="407"/>
      <c r="L142" s="407" t="s">
        <v>769</v>
      </c>
      <c r="M142" s="409"/>
      <c r="N142" s="409"/>
      <c r="O142" s="409"/>
      <c r="P142" s="409" t="s">
        <v>769</v>
      </c>
      <c r="Q142" s="266"/>
    </row>
    <row r="143" spans="1:17" s="240" customFormat="1" ht="63.75" customHeight="1" x14ac:dyDescent="0.2">
      <c r="A143" s="258" t="s">
        <v>4345</v>
      </c>
      <c r="B143" s="259" t="s">
        <v>4346</v>
      </c>
      <c r="C143" s="259" t="s">
        <v>4346</v>
      </c>
      <c r="D143" s="260" t="s">
        <v>3238</v>
      </c>
      <c r="E143" s="260" t="s">
        <v>3238</v>
      </c>
      <c r="F143" s="261" t="s">
        <v>3238</v>
      </c>
      <c r="G143" s="261" t="s">
        <v>3238</v>
      </c>
      <c r="H143" s="280" t="s">
        <v>3238</v>
      </c>
      <c r="I143" s="367" t="s">
        <v>3238</v>
      </c>
      <c r="J143" s="367" t="s">
        <v>3238</v>
      </c>
      <c r="K143" s="367" t="s">
        <v>3238</v>
      </c>
      <c r="L143" s="367" t="s">
        <v>3238</v>
      </c>
      <c r="M143" s="369" t="s">
        <v>3238</v>
      </c>
      <c r="N143" s="369" t="s">
        <v>3238</v>
      </c>
      <c r="O143" s="369" t="s">
        <v>3238</v>
      </c>
      <c r="P143" s="369" t="s">
        <v>3238</v>
      </c>
      <c r="Q143" s="300" t="s">
        <v>4346</v>
      </c>
    </row>
    <row r="144" spans="1:17" s="240" customFormat="1" ht="63.75" customHeight="1" x14ac:dyDescent="0.2">
      <c r="A144" s="874" t="s">
        <v>4347</v>
      </c>
      <c r="B144" s="259" t="s">
        <v>3259</v>
      </c>
      <c r="C144" s="872" t="s">
        <v>3441</v>
      </c>
      <c r="D144" s="260">
        <v>180.31</v>
      </c>
      <c r="E144" s="260" t="s">
        <v>3407</v>
      </c>
      <c r="F144" s="873">
        <v>42069</v>
      </c>
      <c r="G144" s="876" t="s">
        <v>4348</v>
      </c>
      <c r="H144" s="280" t="s">
        <v>4349</v>
      </c>
      <c r="I144" s="263" t="s">
        <v>769</v>
      </c>
      <c r="J144" s="264"/>
      <c r="K144" s="263" t="s">
        <v>769</v>
      </c>
      <c r="L144" s="264"/>
      <c r="M144" s="400" t="s">
        <v>769</v>
      </c>
      <c r="N144" s="400"/>
      <c r="O144" s="400"/>
      <c r="P144" s="400"/>
      <c r="Q144" s="266"/>
    </row>
    <row r="145" spans="1:17" s="240" customFormat="1" ht="63.75" customHeight="1" x14ac:dyDescent="0.2">
      <c r="A145" s="874"/>
      <c r="B145" s="259" t="s">
        <v>3258</v>
      </c>
      <c r="C145" s="872"/>
      <c r="D145" s="260">
        <v>211.88</v>
      </c>
      <c r="E145" s="260" t="s">
        <v>3407</v>
      </c>
      <c r="F145" s="873"/>
      <c r="G145" s="876"/>
      <c r="H145" s="280" t="s">
        <v>4350</v>
      </c>
      <c r="I145" s="263" t="s">
        <v>769</v>
      </c>
      <c r="J145" s="264"/>
      <c r="K145" s="263" t="s">
        <v>769</v>
      </c>
      <c r="L145" s="264"/>
      <c r="M145" s="400" t="s">
        <v>769</v>
      </c>
      <c r="N145" s="400"/>
      <c r="O145" s="400"/>
      <c r="P145" s="400"/>
      <c r="Q145" s="266"/>
    </row>
    <row r="146" spans="1:17" s="240" customFormat="1" ht="63.75" customHeight="1" x14ac:dyDescent="0.2">
      <c r="A146" s="874" t="s">
        <v>4351</v>
      </c>
      <c r="B146" s="259" t="s">
        <v>4352</v>
      </c>
      <c r="C146" s="872" t="s">
        <v>3394</v>
      </c>
      <c r="D146" s="260">
        <v>960</v>
      </c>
      <c r="E146" s="260" t="s">
        <v>3531</v>
      </c>
      <c r="F146" s="873">
        <v>42111</v>
      </c>
      <c r="G146" s="262" t="s">
        <v>4353</v>
      </c>
      <c r="H146" s="280" t="s">
        <v>4354</v>
      </c>
      <c r="I146" s="263" t="s">
        <v>769</v>
      </c>
      <c r="J146" s="264"/>
      <c r="K146" s="263" t="s">
        <v>769</v>
      </c>
      <c r="L146" s="264"/>
      <c r="M146" s="400" t="s">
        <v>769</v>
      </c>
      <c r="N146" s="400"/>
      <c r="O146" s="400"/>
      <c r="P146" s="400"/>
      <c r="Q146" s="266"/>
    </row>
    <row r="147" spans="1:17" s="240" customFormat="1" ht="63.75" customHeight="1" x14ac:dyDescent="0.2">
      <c r="A147" s="874"/>
      <c r="B147" s="259" t="s">
        <v>4355</v>
      </c>
      <c r="C147" s="872"/>
      <c r="D147" s="260">
        <v>203.45</v>
      </c>
      <c r="E147" s="260" t="s">
        <v>3531</v>
      </c>
      <c r="F147" s="873"/>
      <c r="G147" s="262" t="s">
        <v>4356</v>
      </c>
      <c r="H147" s="280" t="s">
        <v>4357</v>
      </c>
      <c r="I147" s="263" t="s">
        <v>769</v>
      </c>
      <c r="J147" s="264"/>
      <c r="K147" s="263" t="s">
        <v>769</v>
      </c>
      <c r="L147" s="264"/>
      <c r="M147" s="400"/>
      <c r="N147" s="400"/>
      <c r="O147" s="400" t="s">
        <v>769</v>
      </c>
      <c r="P147" s="400"/>
      <c r="Q147" s="266"/>
    </row>
    <row r="148" spans="1:17" s="240" customFormat="1" ht="63.75" customHeight="1" x14ac:dyDescent="0.2">
      <c r="A148" s="874"/>
      <c r="B148" s="259" t="s">
        <v>4358</v>
      </c>
      <c r="C148" s="872"/>
      <c r="D148" s="260">
        <v>515.4</v>
      </c>
      <c r="E148" s="260" t="s">
        <v>3531</v>
      </c>
      <c r="F148" s="873"/>
      <c r="G148" s="262" t="s">
        <v>4359</v>
      </c>
      <c r="H148" s="280" t="s">
        <v>4360</v>
      </c>
      <c r="I148" s="263" t="s">
        <v>769</v>
      </c>
      <c r="J148" s="264"/>
      <c r="K148" s="263" t="s">
        <v>769</v>
      </c>
      <c r="L148" s="264"/>
      <c r="M148" s="400" t="s">
        <v>769</v>
      </c>
      <c r="N148" s="400"/>
      <c r="O148" s="400"/>
      <c r="P148" s="400"/>
      <c r="Q148" s="266"/>
    </row>
    <row r="149" spans="1:17" s="240" customFormat="1" ht="63.75" customHeight="1" x14ac:dyDescent="0.2">
      <c r="A149" s="874"/>
      <c r="B149" s="259" t="s">
        <v>4361</v>
      </c>
      <c r="C149" s="872"/>
      <c r="D149" s="260">
        <v>113</v>
      </c>
      <c r="E149" s="260" t="s">
        <v>3531</v>
      </c>
      <c r="F149" s="873"/>
      <c r="G149" s="262" t="s">
        <v>4362</v>
      </c>
      <c r="H149" s="280" t="s">
        <v>4363</v>
      </c>
      <c r="I149" s="263" t="s">
        <v>769</v>
      </c>
      <c r="J149" s="264"/>
      <c r="K149" s="263" t="s">
        <v>769</v>
      </c>
      <c r="L149" s="264"/>
      <c r="M149" s="400" t="s">
        <v>769</v>
      </c>
      <c r="N149" s="400"/>
      <c r="O149" s="400"/>
      <c r="P149" s="400"/>
      <c r="Q149" s="266"/>
    </row>
    <row r="150" spans="1:17" s="240" customFormat="1" ht="63.75" customHeight="1" x14ac:dyDescent="0.2">
      <c r="A150" s="874"/>
      <c r="B150" s="259" t="s">
        <v>4364</v>
      </c>
      <c r="C150" s="872"/>
      <c r="D150" s="260">
        <v>179.75</v>
      </c>
      <c r="E150" s="260" t="s">
        <v>3531</v>
      </c>
      <c r="F150" s="873"/>
      <c r="G150" s="262" t="s">
        <v>4362</v>
      </c>
      <c r="H150" s="280" t="s">
        <v>4365</v>
      </c>
      <c r="I150" s="263" t="s">
        <v>769</v>
      </c>
      <c r="J150" s="264"/>
      <c r="K150" s="263" t="s">
        <v>769</v>
      </c>
      <c r="L150" s="264"/>
      <c r="M150" s="400" t="s">
        <v>769</v>
      </c>
      <c r="N150" s="400"/>
      <c r="O150" s="400"/>
      <c r="P150" s="400"/>
      <c r="Q150" s="266"/>
    </row>
    <row r="151" spans="1:17" s="240" customFormat="1" ht="63.75" customHeight="1" x14ac:dyDescent="0.2">
      <c r="A151" s="874"/>
      <c r="B151" s="259" t="s">
        <v>4366</v>
      </c>
      <c r="C151" s="872"/>
      <c r="D151" s="260">
        <v>83.5</v>
      </c>
      <c r="E151" s="260" t="s">
        <v>3531</v>
      </c>
      <c r="F151" s="873"/>
      <c r="G151" s="262" t="s">
        <v>4367</v>
      </c>
      <c r="H151" s="280" t="s">
        <v>4368</v>
      </c>
      <c r="I151" s="263" t="s">
        <v>769</v>
      </c>
      <c r="J151" s="264"/>
      <c r="K151" s="263" t="s">
        <v>769</v>
      </c>
      <c r="L151" s="264"/>
      <c r="M151" s="400" t="s">
        <v>769</v>
      </c>
      <c r="N151" s="400"/>
      <c r="O151" s="400"/>
      <c r="P151" s="400"/>
      <c r="Q151" s="266"/>
    </row>
    <row r="152" spans="1:17" s="240" customFormat="1" ht="63.75" customHeight="1" x14ac:dyDescent="0.2">
      <c r="A152" s="874"/>
      <c r="B152" s="259" t="s">
        <v>3502</v>
      </c>
      <c r="C152" s="872"/>
      <c r="D152" s="260">
        <v>4840</v>
      </c>
      <c r="E152" s="260" t="s">
        <v>3531</v>
      </c>
      <c r="F152" s="873"/>
      <c r="G152" s="262" t="s">
        <v>4353</v>
      </c>
      <c r="H152" s="280" t="s">
        <v>4369</v>
      </c>
      <c r="I152" s="263" t="s">
        <v>769</v>
      </c>
      <c r="J152" s="264"/>
      <c r="K152" s="263" t="s">
        <v>769</v>
      </c>
      <c r="L152" s="264"/>
      <c r="M152" s="400" t="s">
        <v>769</v>
      </c>
      <c r="N152" s="400"/>
      <c r="O152" s="400"/>
      <c r="P152" s="400"/>
      <c r="Q152" s="266"/>
    </row>
    <row r="153" spans="1:17" s="240" customFormat="1" ht="63.75" customHeight="1" x14ac:dyDescent="0.2">
      <c r="A153" s="874"/>
      <c r="B153" s="259" t="s">
        <v>3403</v>
      </c>
      <c r="C153" s="872"/>
      <c r="D153" s="260">
        <v>888.45</v>
      </c>
      <c r="E153" s="260" t="s">
        <v>3531</v>
      </c>
      <c r="F153" s="873"/>
      <c r="G153" s="262" t="s">
        <v>4370</v>
      </c>
      <c r="H153" s="280" t="s">
        <v>4371</v>
      </c>
      <c r="I153" s="263" t="s">
        <v>769</v>
      </c>
      <c r="J153" s="264"/>
      <c r="K153" s="263" t="s">
        <v>769</v>
      </c>
      <c r="L153" s="264"/>
      <c r="M153" s="400"/>
      <c r="N153" s="400"/>
      <c r="O153" s="400"/>
      <c r="P153" s="400" t="s">
        <v>769</v>
      </c>
      <c r="Q153" s="266"/>
    </row>
    <row r="154" spans="1:17" s="240" customFormat="1" ht="63.75" customHeight="1" x14ac:dyDescent="0.2">
      <c r="A154" s="874"/>
      <c r="B154" s="259" t="s">
        <v>4372</v>
      </c>
      <c r="C154" s="872"/>
      <c r="D154" s="260">
        <v>34.799999999999997</v>
      </c>
      <c r="E154" s="260" t="s">
        <v>3531</v>
      </c>
      <c r="F154" s="873"/>
      <c r="G154" s="262" t="s">
        <v>4373</v>
      </c>
      <c r="H154" s="280" t="s">
        <v>4374</v>
      </c>
      <c r="I154" s="263" t="s">
        <v>769</v>
      </c>
      <c r="J154" s="264"/>
      <c r="K154" s="263" t="s">
        <v>769</v>
      </c>
      <c r="L154" s="264"/>
      <c r="M154" s="400" t="s">
        <v>769</v>
      </c>
      <c r="N154" s="400"/>
      <c r="O154" s="400"/>
      <c r="P154" s="400"/>
      <c r="Q154" s="266"/>
    </row>
    <row r="155" spans="1:17" s="240" customFormat="1" ht="63.75" customHeight="1" x14ac:dyDescent="0.2">
      <c r="A155" s="874"/>
      <c r="B155" s="259" t="s">
        <v>3399</v>
      </c>
      <c r="C155" s="872"/>
      <c r="D155" s="260">
        <v>396.85</v>
      </c>
      <c r="E155" s="260" t="s">
        <v>3531</v>
      </c>
      <c r="F155" s="873"/>
      <c r="G155" s="262" t="s">
        <v>4375</v>
      </c>
      <c r="H155" s="280" t="s">
        <v>4376</v>
      </c>
      <c r="I155" s="263" t="s">
        <v>769</v>
      </c>
      <c r="J155" s="264"/>
      <c r="K155" s="263" t="s">
        <v>769</v>
      </c>
      <c r="L155" s="264"/>
      <c r="M155" s="400" t="s">
        <v>769</v>
      </c>
      <c r="N155" s="400"/>
      <c r="O155" s="400"/>
      <c r="P155" s="400"/>
      <c r="Q155" s="266"/>
    </row>
    <row r="156" spans="1:17" s="240" customFormat="1" ht="63.75" customHeight="1" x14ac:dyDescent="0.2">
      <c r="A156" s="874" t="s">
        <v>4377</v>
      </c>
      <c r="B156" s="259" t="s">
        <v>3549</v>
      </c>
      <c r="C156" s="872" t="s">
        <v>3550</v>
      </c>
      <c r="D156" s="260">
        <v>51</v>
      </c>
      <c r="E156" s="260" t="s">
        <v>3531</v>
      </c>
      <c r="F156" s="261">
        <v>42102</v>
      </c>
      <c r="G156" s="262" t="s">
        <v>4378</v>
      </c>
      <c r="H156" s="280" t="s">
        <v>4379</v>
      </c>
      <c r="I156" s="263" t="s">
        <v>769</v>
      </c>
      <c r="J156" s="264"/>
      <c r="K156" s="263" t="s">
        <v>769</v>
      </c>
      <c r="L156" s="264"/>
      <c r="M156" s="400" t="s">
        <v>769</v>
      </c>
      <c r="N156" s="400"/>
      <c r="O156" s="400"/>
      <c r="P156" s="400"/>
      <c r="Q156" s="266"/>
    </row>
    <row r="157" spans="1:17" s="240" customFormat="1" ht="63.75" customHeight="1" x14ac:dyDescent="0.2">
      <c r="A157" s="874"/>
      <c r="B157" s="259" t="s">
        <v>4380</v>
      </c>
      <c r="C157" s="872"/>
      <c r="D157" s="260">
        <v>242</v>
      </c>
      <c r="E157" s="260" t="s">
        <v>3531</v>
      </c>
      <c r="F157" s="261">
        <v>42102</v>
      </c>
      <c r="G157" s="262" t="s">
        <v>4381</v>
      </c>
      <c r="H157" s="280" t="s">
        <v>4382</v>
      </c>
      <c r="I157" s="263" t="s">
        <v>769</v>
      </c>
      <c r="J157" s="264"/>
      <c r="K157" s="263" t="s">
        <v>769</v>
      </c>
      <c r="L157" s="264"/>
      <c r="M157" s="400" t="s">
        <v>769</v>
      </c>
      <c r="N157" s="400"/>
      <c r="O157" s="400"/>
      <c r="P157" s="400"/>
      <c r="Q157" s="266"/>
    </row>
    <row r="158" spans="1:17" s="240" customFormat="1" ht="63.75" customHeight="1" x14ac:dyDescent="0.2">
      <c r="A158" s="874"/>
      <c r="B158" s="259" t="s">
        <v>4277</v>
      </c>
      <c r="C158" s="872"/>
      <c r="D158" s="260">
        <v>649.75</v>
      </c>
      <c r="E158" s="260" t="s">
        <v>3531</v>
      </c>
      <c r="F158" s="261">
        <v>42102</v>
      </c>
      <c r="G158" s="262" t="s">
        <v>4383</v>
      </c>
      <c r="H158" s="280" t="s">
        <v>4384</v>
      </c>
      <c r="I158" s="263" t="s">
        <v>769</v>
      </c>
      <c r="J158" s="264"/>
      <c r="K158" s="263" t="s">
        <v>769</v>
      </c>
      <c r="L158" s="264"/>
      <c r="M158" s="400" t="s">
        <v>769</v>
      </c>
      <c r="N158" s="400"/>
      <c r="O158" s="400"/>
      <c r="P158" s="400"/>
      <c r="Q158" s="266"/>
    </row>
    <row r="159" spans="1:17" s="240" customFormat="1" ht="63.75" customHeight="1" x14ac:dyDescent="0.2">
      <c r="A159" s="874"/>
      <c r="B159" s="259" t="s">
        <v>4385</v>
      </c>
      <c r="C159" s="872"/>
      <c r="D159" s="260">
        <v>455.4</v>
      </c>
      <c r="E159" s="260" t="s">
        <v>3531</v>
      </c>
      <c r="F159" s="261">
        <v>41737</v>
      </c>
      <c r="G159" s="262" t="s">
        <v>4386</v>
      </c>
      <c r="H159" s="280" t="s">
        <v>4387</v>
      </c>
      <c r="I159" s="263" t="s">
        <v>769</v>
      </c>
      <c r="J159" s="264"/>
      <c r="K159" s="263" t="s">
        <v>769</v>
      </c>
      <c r="L159" s="264"/>
      <c r="M159" s="400" t="s">
        <v>769</v>
      </c>
      <c r="N159" s="400"/>
      <c r="O159" s="400"/>
      <c r="P159" s="400"/>
      <c r="Q159" s="266"/>
    </row>
    <row r="160" spans="1:17" s="240" customFormat="1" ht="63.75" customHeight="1" x14ac:dyDescent="0.2">
      <c r="A160" s="258" t="s">
        <v>4388</v>
      </c>
      <c r="B160" s="259" t="s">
        <v>3478</v>
      </c>
      <c r="C160" s="259" t="s">
        <v>4015</v>
      </c>
      <c r="D160" s="260">
        <v>4140</v>
      </c>
      <c r="E160" s="260" t="s">
        <v>3407</v>
      </c>
      <c r="F160" s="261">
        <v>42088</v>
      </c>
      <c r="G160" s="262" t="s">
        <v>4389</v>
      </c>
      <c r="H160" s="280" t="s">
        <v>4390</v>
      </c>
      <c r="I160" s="263" t="s">
        <v>769</v>
      </c>
      <c r="J160" s="264"/>
      <c r="K160" s="263" t="s">
        <v>769</v>
      </c>
      <c r="L160" s="264"/>
      <c r="M160" s="400" t="s">
        <v>769</v>
      </c>
      <c r="N160" s="400"/>
      <c r="O160" s="400"/>
      <c r="P160" s="400"/>
      <c r="Q160" s="266"/>
    </row>
    <row r="161" spans="1:17" s="240" customFormat="1" ht="63.75" customHeight="1" x14ac:dyDescent="0.2">
      <c r="A161" s="874" t="s">
        <v>4391</v>
      </c>
      <c r="B161" s="259" t="s">
        <v>4380</v>
      </c>
      <c r="C161" s="872" t="s">
        <v>4392</v>
      </c>
      <c r="D161" s="260">
        <v>350.48</v>
      </c>
      <c r="E161" s="260" t="s">
        <v>3531</v>
      </c>
      <c r="F161" s="873">
        <v>42124</v>
      </c>
      <c r="G161" s="262" t="s">
        <v>4393</v>
      </c>
      <c r="H161" s="280" t="s">
        <v>4394</v>
      </c>
      <c r="I161" s="263" t="s">
        <v>769</v>
      </c>
      <c r="J161" s="264"/>
      <c r="K161" s="263" t="s">
        <v>769</v>
      </c>
      <c r="L161" s="264"/>
      <c r="M161" s="400" t="s">
        <v>769</v>
      </c>
      <c r="N161" s="400"/>
      <c r="O161" s="400"/>
      <c r="P161" s="400"/>
      <c r="Q161" s="266"/>
    </row>
    <row r="162" spans="1:17" s="240" customFormat="1" ht="63.75" customHeight="1" x14ac:dyDescent="0.2">
      <c r="A162" s="874"/>
      <c r="B162" s="259" t="s">
        <v>4372</v>
      </c>
      <c r="C162" s="872"/>
      <c r="D162" s="260">
        <v>11.5</v>
      </c>
      <c r="E162" s="260" t="s">
        <v>3531</v>
      </c>
      <c r="F162" s="873"/>
      <c r="G162" s="262" t="s">
        <v>4395</v>
      </c>
      <c r="H162" s="280" t="s">
        <v>4396</v>
      </c>
      <c r="I162" s="263" t="s">
        <v>769</v>
      </c>
      <c r="J162" s="264"/>
      <c r="K162" s="263" t="s">
        <v>769</v>
      </c>
      <c r="L162" s="264"/>
      <c r="M162" s="400" t="s">
        <v>769</v>
      </c>
      <c r="N162" s="400"/>
      <c r="O162" s="400"/>
      <c r="P162" s="400"/>
      <c r="Q162" s="266"/>
    </row>
    <row r="163" spans="1:17" s="240" customFormat="1" ht="63.75" customHeight="1" x14ac:dyDescent="0.2">
      <c r="A163" s="874"/>
      <c r="B163" s="259" t="s">
        <v>4397</v>
      </c>
      <c r="C163" s="872"/>
      <c r="D163" s="260">
        <v>111.16</v>
      </c>
      <c r="E163" s="260" t="s">
        <v>3531</v>
      </c>
      <c r="F163" s="873"/>
      <c r="G163" s="262" t="s">
        <v>4398</v>
      </c>
      <c r="H163" s="280" t="s">
        <v>4399</v>
      </c>
      <c r="I163" s="263" t="s">
        <v>769</v>
      </c>
      <c r="J163" s="264"/>
      <c r="K163" s="263" t="s">
        <v>769</v>
      </c>
      <c r="L163" s="264"/>
      <c r="M163" s="400" t="s">
        <v>769</v>
      </c>
      <c r="N163" s="400"/>
      <c r="O163" s="400"/>
      <c r="P163" s="400"/>
      <c r="Q163" s="266"/>
    </row>
    <row r="164" spans="1:17" s="240" customFormat="1" ht="63.75" customHeight="1" x14ac:dyDescent="0.2">
      <c r="A164" s="874"/>
      <c r="B164" s="259" t="s">
        <v>4277</v>
      </c>
      <c r="C164" s="872"/>
      <c r="D164" s="260">
        <v>141.12</v>
      </c>
      <c r="E164" s="260" t="s">
        <v>3531</v>
      </c>
      <c r="F164" s="873"/>
      <c r="G164" s="262" t="s">
        <v>4400</v>
      </c>
      <c r="H164" s="280" t="s">
        <v>4401</v>
      </c>
      <c r="I164" s="263" t="s">
        <v>769</v>
      </c>
      <c r="J164" s="264"/>
      <c r="K164" s="263" t="s">
        <v>769</v>
      </c>
      <c r="L164" s="264"/>
      <c r="M164" s="400" t="s">
        <v>769</v>
      </c>
      <c r="N164" s="400"/>
      <c r="O164" s="400"/>
      <c r="P164" s="400"/>
      <c r="Q164" s="266"/>
    </row>
    <row r="165" spans="1:17" s="240" customFormat="1" ht="63.75" customHeight="1" x14ac:dyDescent="0.2">
      <c r="A165" s="874"/>
      <c r="B165" s="259" t="s">
        <v>4402</v>
      </c>
      <c r="C165" s="872"/>
      <c r="D165" s="260">
        <v>258.49</v>
      </c>
      <c r="E165" s="260" t="s">
        <v>3531</v>
      </c>
      <c r="F165" s="873"/>
      <c r="G165" s="262" t="s">
        <v>4403</v>
      </c>
      <c r="H165" s="280" t="s">
        <v>4404</v>
      </c>
      <c r="I165" s="263" t="s">
        <v>769</v>
      </c>
      <c r="J165" s="264"/>
      <c r="K165" s="263" t="s">
        <v>769</v>
      </c>
      <c r="L165" s="264"/>
      <c r="M165" s="400" t="s">
        <v>769</v>
      </c>
      <c r="N165" s="400"/>
      <c r="O165" s="400"/>
      <c r="P165" s="400"/>
      <c r="Q165" s="266"/>
    </row>
    <row r="166" spans="1:17" s="240" customFormat="1" ht="63.75" customHeight="1" x14ac:dyDescent="0.2">
      <c r="A166" s="874"/>
      <c r="B166" s="259" t="s">
        <v>3549</v>
      </c>
      <c r="C166" s="872"/>
      <c r="D166" s="260">
        <v>356</v>
      </c>
      <c r="E166" s="260" t="s">
        <v>3531</v>
      </c>
      <c r="F166" s="873"/>
      <c r="G166" s="262" t="s">
        <v>4405</v>
      </c>
      <c r="H166" s="280" t="s">
        <v>4406</v>
      </c>
      <c r="I166" s="263" t="s">
        <v>769</v>
      </c>
      <c r="J166" s="264"/>
      <c r="K166" s="263" t="s">
        <v>769</v>
      </c>
      <c r="L166" s="264"/>
      <c r="M166" s="400" t="s">
        <v>769</v>
      </c>
      <c r="N166" s="400"/>
      <c r="O166" s="400"/>
      <c r="P166" s="400"/>
      <c r="Q166" s="266"/>
    </row>
    <row r="167" spans="1:17" s="240" customFormat="1" ht="63.75" customHeight="1" x14ac:dyDescent="0.2">
      <c r="A167" s="258" t="s">
        <v>4407</v>
      </c>
      <c r="B167" s="259" t="s">
        <v>4299</v>
      </c>
      <c r="C167" s="259" t="s">
        <v>3605</v>
      </c>
      <c r="D167" s="260">
        <v>23019.72</v>
      </c>
      <c r="E167" s="260" t="s">
        <v>3531</v>
      </c>
      <c r="F167" s="261">
        <v>42122</v>
      </c>
      <c r="G167" s="262" t="s">
        <v>4408</v>
      </c>
      <c r="H167" s="280" t="s">
        <v>4409</v>
      </c>
      <c r="I167" s="407" t="s">
        <v>769</v>
      </c>
      <c r="J167" s="408"/>
      <c r="K167" s="407" t="s">
        <v>769</v>
      </c>
      <c r="L167" s="408"/>
      <c r="M167" s="409"/>
      <c r="N167" s="409"/>
      <c r="O167" s="409" t="s">
        <v>769</v>
      </c>
      <c r="P167" s="409"/>
      <c r="Q167" s="266"/>
    </row>
    <row r="168" spans="1:17" s="240" customFormat="1" ht="63.75" customHeight="1" x14ac:dyDescent="0.2">
      <c r="A168" s="874" t="s">
        <v>4410</v>
      </c>
      <c r="B168" s="259" t="s">
        <v>4411</v>
      </c>
      <c r="C168" s="872" t="s">
        <v>3498</v>
      </c>
      <c r="D168" s="260">
        <v>339</v>
      </c>
      <c r="E168" s="260" t="s">
        <v>3531</v>
      </c>
      <c r="F168" s="261">
        <v>42103</v>
      </c>
      <c r="G168" s="262" t="s">
        <v>4412</v>
      </c>
      <c r="H168" s="280" t="s">
        <v>4413</v>
      </c>
      <c r="I168" s="263" t="s">
        <v>769</v>
      </c>
      <c r="J168" s="264"/>
      <c r="K168" s="263" t="s">
        <v>769</v>
      </c>
      <c r="L168" s="264"/>
      <c r="M168" s="400"/>
      <c r="N168" s="400"/>
      <c r="O168" s="400" t="s">
        <v>769</v>
      </c>
      <c r="P168" s="400"/>
      <c r="Q168" s="266"/>
    </row>
    <row r="169" spans="1:17" s="240" customFormat="1" ht="63.75" customHeight="1" x14ac:dyDescent="0.2">
      <c r="A169" s="874"/>
      <c r="B169" s="259" t="s">
        <v>4414</v>
      </c>
      <c r="C169" s="872"/>
      <c r="D169" s="260">
        <v>678</v>
      </c>
      <c r="E169" s="260" t="s">
        <v>3531</v>
      </c>
      <c r="F169" s="261">
        <v>42109</v>
      </c>
      <c r="G169" s="262" t="s">
        <v>4415</v>
      </c>
      <c r="H169" s="280" t="s">
        <v>4416</v>
      </c>
      <c r="I169" s="263" t="s">
        <v>769</v>
      </c>
      <c r="J169" s="264"/>
      <c r="K169" s="263" t="s">
        <v>769</v>
      </c>
      <c r="L169" s="264"/>
      <c r="M169" s="400" t="s">
        <v>769</v>
      </c>
      <c r="N169" s="400"/>
      <c r="O169" s="400"/>
      <c r="P169" s="400"/>
      <c r="Q169" s="266"/>
    </row>
    <row r="170" spans="1:17" s="240" customFormat="1" ht="63.75" customHeight="1" x14ac:dyDescent="0.2">
      <c r="A170" s="874"/>
      <c r="B170" s="259" t="s">
        <v>3246</v>
      </c>
      <c r="C170" s="872"/>
      <c r="D170" s="260">
        <v>2791.01</v>
      </c>
      <c r="E170" s="260" t="s">
        <v>3531</v>
      </c>
      <c r="F170" s="261">
        <v>42103</v>
      </c>
      <c r="G170" s="262" t="s">
        <v>4417</v>
      </c>
      <c r="H170" s="280" t="s">
        <v>4418</v>
      </c>
      <c r="I170" s="263" t="s">
        <v>769</v>
      </c>
      <c r="J170" s="264"/>
      <c r="K170" s="263" t="s">
        <v>769</v>
      </c>
      <c r="L170" s="264"/>
      <c r="M170" s="400" t="s">
        <v>769</v>
      </c>
      <c r="N170" s="400"/>
      <c r="O170" s="400"/>
      <c r="P170" s="400"/>
      <c r="Q170" s="266"/>
    </row>
    <row r="171" spans="1:17" s="240" customFormat="1" ht="63.75" customHeight="1" x14ac:dyDescent="0.2">
      <c r="A171" s="258" t="s">
        <v>4419</v>
      </c>
      <c r="B171" s="259" t="s">
        <v>3502</v>
      </c>
      <c r="C171" s="259" t="s">
        <v>4420</v>
      </c>
      <c r="D171" s="260">
        <v>90</v>
      </c>
      <c r="E171" s="260" t="s">
        <v>3407</v>
      </c>
      <c r="F171" s="261">
        <v>42086</v>
      </c>
      <c r="G171" s="262" t="s">
        <v>4421</v>
      </c>
      <c r="H171" s="280" t="s">
        <v>4422</v>
      </c>
      <c r="I171" s="263" t="s">
        <v>769</v>
      </c>
      <c r="J171" s="264"/>
      <c r="K171" s="263" t="s">
        <v>769</v>
      </c>
      <c r="L171" s="264"/>
      <c r="M171" s="400" t="s">
        <v>769</v>
      </c>
      <c r="N171" s="400"/>
      <c r="O171" s="400"/>
      <c r="P171" s="400"/>
      <c r="Q171" s="266"/>
    </row>
    <row r="172" spans="1:17" s="240" customFormat="1" ht="63.75" customHeight="1" x14ac:dyDescent="0.2">
      <c r="A172" s="258" t="s">
        <v>4423</v>
      </c>
      <c r="B172" s="259" t="s">
        <v>3374</v>
      </c>
      <c r="C172" s="259" t="s">
        <v>3527</v>
      </c>
      <c r="D172" s="260">
        <v>180</v>
      </c>
      <c r="E172" s="260" t="s">
        <v>3407</v>
      </c>
      <c r="F172" s="261">
        <v>42086</v>
      </c>
      <c r="G172" s="262" t="s">
        <v>4424</v>
      </c>
      <c r="H172" s="280" t="s">
        <v>4425</v>
      </c>
      <c r="I172" s="263" t="s">
        <v>769</v>
      </c>
      <c r="J172" s="264"/>
      <c r="K172" s="263" t="s">
        <v>769</v>
      </c>
      <c r="L172" s="264"/>
      <c r="M172" s="400" t="s">
        <v>769</v>
      </c>
      <c r="N172" s="400"/>
      <c r="O172" s="400"/>
      <c r="P172" s="400"/>
      <c r="Q172" s="266"/>
    </row>
    <row r="173" spans="1:17" s="240" customFormat="1" ht="63.75" customHeight="1" x14ac:dyDescent="0.2">
      <c r="A173" s="258" t="s">
        <v>4426</v>
      </c>
      <c r="B173" s="259" t="s">
        <v>3616</v>
      </c>
      <c r="C173" s="259" t="s">
        <v>4427</v>
      </c>
      <c r="D173" s="260">
        <v>5100</v>
      </c>
      <c r="E173" s="260" t="s">
        <v>3407</v>
      </c>
      <c r="F173" s="261">
        <v>42083</v>
      </c>
      <c r="G173" s="262" t="s">
        <v>4428</v>
      </c>
      <c r="H173" s="280" t="s">
        <v>4429</v>
      </c>
      <c r="I173" s="263" t="s">
        <v>769</v>
      </c>
      <c r="J173" s="264"/>
      <c r="K173" s="263" t="s">
        <v>769</v>
      </c>
      <c r="L173" s="264"/>
      <c r="M173" s="400" t="s">
        <v>769</v>
      </c>
      <c r="N173" s="400"/>
      <c r="O173" s="400"/>
      <c r="P173" s="400"/>
      <c r="Q173" s="266"/>
    </row>
    <row r="174" spans="1:17" s="240" customFormat="1" ht="63.75" customHeight="1" x14ac:dyDescent="0.2">
      <c r="A174" s="874" t="s">
        <v>4430</v>
      </c>
      <c r="B174" s="259" t="s">
        <v>3258</v>
      </c>
      <c r="C174" s="872" t="s">
        <v>3547</v>
      </c>
      <c r="D174" s="260">
        <v>873.26</v>
      </c>
      <c r="E174" s="260" t="s">
        <v>3407</v>
      </c>
      <c r="F174" s="873">
        <v>42087</v>
      </c>
      <c r="G174" s="876" t="s">
        <v>4431</v>
      </c>
      <c r="H174" s="280" t="s">
        <v>4432</v>
      </c>
      <c r="I174" s="263" t="s">
        <v>769</v>
      </c>
      <c r="J174" s="264"/>
      <c r="K174" s="263" t="s">
        <v>769</v>
      </c>
      <c r="L174" s="264"/>
      <c r="M174" s="400" t="s">
        <v>769</v>
      </c>
      <c r="N174" s="400"/>
      <c r="O174" s="400"/>
      <c r="P174" s="400"/>
      <c r="Q174" s="266"/>
    </row>
    <row r="175" spans="1:17" s="240" customFormat="1" ht="63.75" customHeight="1" x14ac:dyDescent="0.2">
      <c r="A175" s="874"/>
      <c r="B175" s="259" t="s">
        <v>3255</v>
      </c>
      <c r="C175" s="872"/>
      <c r="D175" s="260">
        <v>764.11</v>
      </c>
      <c r="E175" s="260" t="s">
        <v>3407</v>
      </c>
      <c r="F175" s="873"/>
      <c r="G175" s="876"/>
      <c r="H175" s="280" t="s">
        <v>4433</v>
      </c>
      <c r="I175" s="263" t="s">
        <v>769</v>
      </c>
      <c r="J175" s="264"/>
      <c r="K175" s="263" t="s">
        <v>769</v>
      </c>
      <c r="L175" s="264"/>
      <c r="M175" s="400" t="s">
        <v>769</v>
      </c>
      <c r="N175" s="400"/>
      <c r="O175" s="400"/>
      <c r="P175" s="400"/>
      <c r="Q175" s="266"/>
    </row>
    <row r="176" spans="1:17" s="240" customFormat="1" ht="63.75" customHeight="1" x14ac:dyDescent="0.2">
      <c r="A176" s="258" t="s">
        <v>4434</v>
      </c>
      <c r="B176" s="259" t="s">
        <v>4435</v>
      </c>
      <c r="C176" s="259" t="s">
        <v>4436</v>
      </c>
      <c r="D176" s="260">
        <v>6990.25</v>
      </c>
      <c r="E176" s="260" t="s">
        <v>3531</v>
      </c>
      <c r="F176" s="261">
        <v>42114</v>
      </c>
      <c r="G176" s="262" t="s">
        <v>4437</v>
      </c>
      <c r="H176" s="280" t="s">
        <v>4438</v>
      </c>
      <c r="I176" s="263" t="s">
        <v>769</v>
      </c>
      <c r="J176" s="264"/>
      <c r="K176" s="263" t="s">
        <v>769</v>
      </c>
      <c r="L176" s="264"/>
      <c r="M176" s="400" t="s">
        <v>769</v>
      </c>
      <c r="N176" s="400"/>
      <c r="O176" s="400"/>
      <c r="P176" s="400"/>
      <c r="Q176" s="266"/>
    </row>
    <row r="177" spans="1:17" s="240" customFormat="1" ht="63.75" customHeight="1" x14ac:dyDescent="0.2">
      <c r="A177" s="258" t="s">
        <v>4439</v>
      </c>
      <c r="B177" s="259" t="s">
        <v>4440</v>
      </c>
      <c r="C177" s="259" t="s">
        <v>4441</v>
      </c>
      <c r="D177" s="260">
        <v>500</v>
      </c>
      <c r="E177" s="260" t="s">
        <v>3531</v>
      </c>
      <c r="F177" s="261">
        <v>42124</v>
      </c>
      <c r="G177" s="262" t="s">
        <v>4442</v>
      </c>
      <c r="H177" s="280" t="s">
        <v>4443</v>
      </c>
      <c r="I177" s="263" t="s">
        <v>769</v>
      </c>
      <c r="J177" s="264"/>
      <c r="K177" s="263" t="s">
        <v>769</v>
      </c>
      <c r="L177" s="264"/>
      <c r="M177" s="400"/>
      <c r="N177" s="400"/>
      <c r="O177" s="400" t="s">
        <v>769</v>
      </c>
      <c r="P177" s="400"/>
      <c r="Q177" s="266"/>
    </row>
    <row r="178" spans="1:17" s="240" customFormat="1" ht="63.75" customHeight="1" x14ac:dyDescent="0.2">
      <c r="A178" s="258" t="s">
        <v>4444</v>
      </c>
      <c r="B178" s="259" t="s">
        <v>3382</v>
      </c>
      <c r="C178" s="259" t="s">
        <v>3383</v>
      </c>
      <c r="D178" s="260">
        <v>1520</v>
      </c>
      <c r="E178" s="260" t="s">
        <v>3531</v>
      </c>
      <c r="F178" s="261">
        <v>42117</v>
      </c>
      <c r="G178" s="262" t="s">
        <v>4445</v>
      </c>
      <c r="H178" s="280" t="s">
        <v>4446</v>
      </c>
      <c r="I178" s="407" t="s">
        <v>769</v>
      </c>
      <c r="J178" s="408"/>
      <c r="K178" s="407" t="s">
        <v>769</v>
      </c>
      <c r="L178" s="408"/>
      <c r="M178" s="409" t="s">
        <v>769</v>
      </c>
      <c r="N178" s="409"/>
      <c r="O178" s="409"/>
      <c r="P178" s="409"/>
      <c r="Q178" s="266"/>
    </row>
    <row r="179" spans="1:17" s="240" customFormat="1" ht="63.75" customHeight="1" x14ac:dyDescent="0.2">
      <c r="A179" s="874" t="s">
        <v>4447</v>
      </c>
      <c r="B179" s="259" t="s">
        <v>4385</v>
      </c>
      <c r="C179" s="872" t="s">
        <v>4448</v>
      </c>
      <c r="D179" s="260">
        <v>1133.1400000000001</v>
      </c>
      <c r="E179" s="260" t="s">
        <v>3551</v>
      </c>
      <c r="F179" s="873">
        <v>42142</v>
      </c>
      <c r="G179" s="262" t="s">
        <v>4449</v>
      </c>
      <c r="H179" s="280" t="s">
        <v>4450</v>
      </c>
      <c r="I179" s="263" t="s">
        <v>769</v>
      </c>
      <c r="J179" s="264"/>
      <c r="K179" s="263" t="s">
        <v>769</v>
      </c>
      <c r="L179" s="264"/>
      <c r="M179" s="400" t="s">
        <v>769</v>
      </c>
      <c r="N179" s="400"/>
      <c r="O179" s="400"/>
      <c r="P179" s="400"/>
      <c r="Q179" s="266"/>
    </row>
    <row r="180" spans="1:17" s="240" customFormat="1" ht="63.75" customHeight="1" x14ac:dyDescent="0.2">
      <c r="A180" s="874"/>
      <c r="B180" s="259" t="s">
        <v>4451</v>
      </c>
      <c r="C180" s="872"/>
      <c r="D180" s="260">
        <v>198</v>
      </c>
      <c r="E180" s="260" t="s">
        <v>3551</v>
      </c>
      <c r="F180" s="873"/>
      <c r="G180" s="262" t="s">
        <v>4452</v>
      </c>
      <c r="H180" s="280" t="s">
        <v>4453</v>
      </c>
      <c r="I180" s="263" t="s">
        <v>769</v>
      </c>
      <c r="J180" s="264"/>
      <c r="K180" s="263" t="s">
        <v>769</v>
      </c>
      <c r="L180" s="264"/>
      <c r="M180" s="400" t="s">
        <v>769</v>
      </c>
      <c r="N180" s="400"/>
      <c r="O180" s="400"/>
      <c r="P180" s="400"/>
      <c r="Q180" s="266"/>
    </row>
    <row r="181" spans="1:17" s="240" customFormat="1" ht="63.75" customHeight="1" x14ac:dyDescent="0.2">
      <c r="A181" s="874"/>
      <c r="B181" s="259" t="s">
        <v>4454</v>
      </c>
      <c r="C181" s="872"/>
      <c r="D181" s="260">
        <v>12.3</v>
      </c>
      <c r="E181" s="260" t="s">
        <v>3551</v>
      </c>
      <c r="F181" s="873"/>
      <c r="G181" s="262" t="s">
        <v>4455</v>
      </c>
      <c r="H181" s="280" t="s">
        <v>4456</v>
      </c>
      <c r="I181" s="263" t="s">
        <v>769</v>
      </c>
      <c r="J181" s="264"/>
      <c r="K181" s="263" t="s">
        <v>769</v>
      </c>
      <c r="L181" s="264"/>
      <c r="M181" s="400"/>
      <c r="N181" s="400"/>
      <c r="O181" s="400" t="s">
        <v>769</v>
      </c>
      <c r="P181" s="400"/>
      <c r="Q181" s="266"/>
    </row>
    <row r="182" spans="1:17" s="240" customFormat="1" ht="63.75" customHeight="1" x14ac:dyDescent="0.2">
      <c r="A182" s="258" t="s">
        <v>4457</v>
      </c>
      <c r="B182" s="259" t="s">
        <v>4458</v>
      </c>
      <c r="C182" s="259" t="s">
        <v>4459</v>
      </c>
      <c r="D182" s="260">
        <v>3955</v>
      </c>
      <c r="E182" s="260" t="s">
        <v>4460</v>
      </c>
      <c r="F182" s="261">
        <v>42157</v>
      </c>
      <c r="G182" s="262" t="s">
        <v>4461</v>
      </c>
      <c r="H182" s="280" t="s">
        <v>4462</v>
      </c>
      <c r="I182" s="263" t="s">
        <v>769</v>
      </c>
      <c r="J182" s="264"/>
      <c r="K182" s="263" t="s">
        <v>769</v>
      </c>
      <c r="L182" s="264"/>
      <c r="M182" s="400" t="s">
        <v>769</v>
      </c>
      <c r="N182" s="400"/>
      <c r="O182" s="400"/>
      <c r="P182" s="400"/>
      <c r="Q182" s="266"/>
    </row>
    <row r="183" spans="1:17" s="240" customFormat="1" ht="63.75" customHeight="1" x14ac:dyDescent="0.2">
      <c r="A183" s="874" t="s">
        <v>4463</v>
      </c>
      <c r="B183" s="259" t="s">
        <v>4464</v>
      </c>
      <c r="C183" s="872" t="s">
        <v>4015</v>
      </c>
      <c r="D183" s="260">
        <v>23303.03</v>
      </c>
      <c r="E183" s="260" t="s">
        <v>4460</v>
      </c>
      <c r="F183" s="873">
        <v>42160</v>
      </c>
      <c r="G183" s="262" t="s">
        <v>4465</v>
      </c>
      <c r="H183" s="280" t="s">
        <v>4466</v>
      </c>
      <c r="I183" s="263" t="s">
        <v>769</v>
      </c>
      <c r="J183" s="264"/>
      <c r="K183" s="263" t="s">
        <v>769</v>
      </c>
      <c r="L183" s="264"/>
      <c r="M183" s="400" t="s">
        <v>769</v>
      </c>
      <c r="N183" s="400"/>
      <c r="O183" s="400"/>
      <c r="P183" s="400"/>
      <c r="Q183" s="266"/>
    </row>
    <row r="184" spans="1:17" s="240" customFormat="1" ht="63.75" customHeight="1" x14ac:dyDescent="0.2">
      <c r="A184" s="874"/>
      <c r="B184" s="259" t="s">
        <v>4467</v>
      </c>
      <c r="C184" s="872"/>
      <c r="D184" s="260">
        <v>14149.81</v>
      </c>
      <c r="E184" s="260" t="s">
        <v>4460</v>
      </c>
      <c r="F184" s="873"/>
      <c r="G184" s="262" t="s">
        <v>4468</v>
      </c>
      <c r="H184" s="280" t="s">
        <v>4469</v>
      </c>
      <c r="I184" s="407"/>
      <c r="J184" s="407" t="s">
        <v>769</v>
      </c>
      <c r="K184" s="407" t="s">
        <v>769</v>
      </c>
      <c r="L184" s="408"/>
      <c r="M184" s="409"/>
      <c r="N184" s="409"/>
      <c r="O184" s="409" t="s">
        <v>769</v>
      </c>
      <c r="P184" s="409"/>
      <c r="Q184" s="300" t="s">
        <v>5917</v>
      </c>
    </row>
    <row r="185" spans="1:17" s="240" customFormat="1" ht="191.25" customHeight="1" x14ac:dyDescent="0.2">
      <c r="A185" s="874"/>
      <c r="B185" s="259" t="s">
        <v>3608</v>
      </c>
      <c r="C185" s="872"/>
      <c r="D185" s="260">
        <v>19740.080000000002</v>
      </c>
      <c r="E185" s="260" t="s">
        <v>4460</v>
      </c>
      <c r="F185" s="873"/>
      <c r="G185" s="262" t="s">
        <v>4470</v>
      </c>
      <c r="H185" s="280" t="s">
        <v>4471</v>
      </c>
      <c r="I185" s="407"/>
      <c r="J185" s="407" t="s">
        <v>769</v>
      </c>
      <c r="K185" s="407" t="s">
        <v>769</v>
      </c>
      <c r="L185" s="408"/>
      <c r="M185" s="409"/>
      <c r="N185" s="409"/>
      <c r="O185" s="409"/>
      <c r="P185" s="409" t="s">
        <v>769</v>
      </c>
      <c r="Q185" s="300" t="s">
        <v>5918</v>
      </c>
    </row>
    <row r="186" spans="1:17" s="240" customFormat="1" ht="63.75" customHeight="1" x14ac:dyDescent="0.2">
      <c r="A186" s="258" t="s">
        <v>4472</v>
      </c>
      <c r="B186" s="259" t="s">
        <v>3260</v>
      </c>
      <c r="C186" s="259" t="s">
        <v>3441</v>
      </c>
      <c r="D186" s="260">
        <v>90</v>
      </c>
      <c r="E186" s="260" t="s">
        <v>3531</v>
      </c>
      <c r="F186" s="261">
        <v>42102</v>
      </c>
      <c r="G186" s="262" t="s">
        <v>4473</v>
      </c>
      <c r="H186" s="280" t="s">
        <v>4474</v>
      </c>
      <c r="I186" s="263" t="s">
        <v>769</v>
      </c>
      <c r="J186" s="264"/>
      <c r="K186" s="263" t="s">
        <v>769</v>
      </c>
      <c r="L186" s="264"/>
      <c r="M186" s="400" t="s">
        <v>769</v>
      </c>
      <c r="N186" s="400"/>
      <c r="O186" s="400"/>
      <c r="P186" s="400"/>
      <c r="Q186" s="266"/>
    </row>
    <row r="187" spans="1:17" s="240" customFormat="1" ht="63.75" customHeight="1" x14ac:dyDescent="0.2">
      <c r="A187" s="258" t="s">
        <v>4475</v>
      </c>
      <c r="B187" s="259" t="s">
        <v>3255</v>
      </c>
      <c r="C187" s="259" t="s">
        <v>3368</v>
      </c>
      <c r="D187" s="260">
        <v>101.7</v>
      </c>
      <c r="E187" s="260" t="s">
        <v>3531</v>
      </c>
      <c r="F187" s="261">
        <v>42104</v>
      </c>
      <c r="G187" s="262" t="s">
        <v>4476</v>
      </c>
      <c r="H187" s="280" t="s">
        <v>4477</v>
      </c>
      <c r="I187" s="263" t="s">
        <v>769</v>
      </c>
      <c r="J187" s="264"/>
      <c r="K187" s="263" t="s">
        <v>769</v>
      </c>
      <c r="L187" s="264"/>
      <c r="M187" s="400" t="s">
        <v>769</v>
      </c>
      <c r="N187" s="400"/>
      <c r="O187" s="400"/>
      <c r="P187" s="400"/>
      <c r="Q187" s="266"/>
    </row>
    <row r="188" spans="1:17" s="240" customFormat="1" ht="63.75" customHeight="1" x14ac:dyDescent="0.2">
      <c r="A188" s="258" t="s">
        <v>4478</v>
      </c>
      <c r="B188" s="259" t="s">
        <v>4479</v>
      </c>
      <c r="C188" s="259" t="s">
        <v>4480</v>
      </c>
      <c r="D188" s="260">
        <v>1241.54</v>
      </c>
      <c r="E188" s="260" t="s">
        <v>3531</v>
      </c>
      <c r="F188" s="261">
        <v>42122</v>
      </c>
      <c r="G188" s="262" t="s">
        <v>4481</v>
      </c>
      <c r="H188" s="280" t="s">
        <v>4482</v>
      </c>
      <c r="I188" s="263" t="s">
        <v>769</v>
      </c>
      <c r="J188" s="264"/>
      <c r="K188" s="263" t="s">
        <v>769</v>
      </c>
      <c r="L188" s="264"/>
      <c r="M188" s="400"/>
      <c r="N188" s="400"/>
      <c r="O188" s="400" t="s">
        <v>769</v>
      </c>
      <c r="P188" s="400"/>
      <c r="Q188" s="266"/>
    </row>
    <row r="189" spans="1:17" s="240" customFormat="1" ht="63.75" customHeight="1" x14ac:dyDescent="0.2">
      <c r="A189" s="258" t="s">
        <v>4483</v>
      </c>
      <c r="B189" s="259" t="s">
        <v>4484</v>
      </c>
      <c r="C189" s="259" t="s">
        <v>4485</v>
      </c>
      <c r="D189" s="260">
        <v>83.66</v>
      </c>
      <c r="E189" s="260" t="s">
        <v>3531</v>
      </c>
      <c r="F189" s="261">
        <v>42122</v>
      </c>
      <c r="G189" s="262" t="s">
        <v>4486</v>
      </c>
      <c r="H189" s="280" t="s">
        <v>4487</v>
      </c>
      <c r="I189" s="263" t="s">
        <v>769</v>
      </c>
      <c r="J189" s="264"/>
      <c r="K189" s="263" t="s">
        <v>769</v>
      </c>
      <c r="L189" s="264"/>
      <c r="M189" s="400"/>
      <c r="N189" s="400"/>
      <c r="O189" s="400" t="s">
        <v>769</v>
      </c>
      <c r="P189" s="400"/>
      <c r="Q189" s="266"/>
    </row>
    <row r="190" spans="1:17" s="240" customFormat="1" ht="63.75" customHeight="1" x14ac:dyDescent="0.2">
      <c r="A190" s="258" t="s">
        <v>4488</v>
      </c>
      <c r="B190" s="259" t="s">
        <v>3374</v>
      </c>
      <c r="C190" s="259" t="s">
        <v>4489</v>
      </c>
      <c r="D190" s="260">
        <v>90</v>
      </c>
      <c r="E190" s="260" t="s">
        <v>3531</v>
      </c>
      <c r="F190" s="261">
        <v>42123</v>
      </c>
      <c r="G190" s="262" t="s">
        <v>4490</v>
      </c>
      <c r="H190" s="280" t="s">
        <v>4491</v>
      </c>
      <c r="I190" s="263" t="s">
        <v>769</v>
      </c>
      <c r="J190" s="264"/>
      <c r="K190" s="263" t="s">
        <v>769</v>
      </c>
      <c r="L190" s="264"/>
      <c r="M190" s="400" t="s">
        <v>769</v>
      </c>
      <c r="N190" s="400"/>
      <c r="O190" s="400"/>
      <c r="P190" s="400"/>
      <c r="Q190" s="266"/>
    </row>
    <row r="191" spans="1:17" s="240" customFormat="1" ht="63.75" customHeight="1" x14ac:dyDescent="0.2">
      <c r="A191" s="258" t="s">
        <v>4492</v>
      </c>
      <c r="B191" s="259" t="s">
        <v>3511</v>
      </c>
      <c r="C191" s="259" t="s">
        <v>3511</v>
      </c>
      <c r="D191" s="260">
        <v>8524</v>
      </c>
      <c r="E191" s="260" t="s">
        <v>3531</v>
      </c>
      <c r="F191" s="261">
        <v>42111</v>
      </c>
      <c r="G191" s="262" t="s">
        <v>4493</v>
      </c>
      <c r="H191" s="280" t="s">
        <v>4494</v>
      </c>
      <c r="I191" s="407" t="s">
        <v>769</v>
      </c>
      <c r="J191" s="408"/>
      <c r="K191" s="407" t="s">
        <v>769</v>
      </c>
      <c r="L191" s="408"/>
      <c r="M191" s="409"/>
      <c r="N191" s="409"/>
      <c r="O191" s="409" t="s">
        <v>769</v>
      </c>
      <c r="P191" s="409"/>
      <c r="Q191" s="266"/>
    </row>
    <row r="192" spans="1:17" s="240" customFormat="1" ht="63.75" customHeight="1" x14ac:dyDescent="0.2">
      <c r="A192" s="258" t="s">
        <v>4495</v>
      </c>
      <c r="B192" s="259" t="s">
        <v>4496</v>
      </c>
      <c r="C192" s="259" t="s">
        <v>3686</v>
      </c>
      <c r="D192" s="260">
        <v>32564</v>
      </c>
      <c r="E192" s="260" t="s">
        <v>4460</v>
      </c>
      <c r="F192" s="261">
        <v>42164</v>
      </c>
      <c r="G192" s="262" t="s">
        <v>4497</v>
      </c>
      <c r="H192" s="280" t="s">
        <v>4498</v>
      </c>
      <c r="I192" s="407" t="s">
        <v>769</v>
      </c>
      <c r="J192" s="408"/>
      <c r="K192" s="407" t="s">
        <v>769</v>
      </c>
      <c r="L192" s="408"/>
      <c r="M192" s="409"/>
      <c r="N192" s="409"/>
      <c r="O192" s="409" t="s">
        <v>769</v>
      </c>
      <c r="P192" s="409"/>
      <c r="Q192" s="266"/>
    </row>
    <row r="193" spans="1:17" s="240" customFormat="1" ht="63.75" customHeight="1" x14ac:dyDescent="0.2">
      <c r="A193" s="258" t="s">
        <v>4499</v>
      </c>
      <c r="B193" s="259" t="s">
        <v>4500</v>
      </c>
      <c r="C193" s="259" t="s">
        <v>4501</v>
      </c>
      <c r="D193" s="260">
        <v>1375</v>
      </c>
      <c r="E193" s="260" t="s">
        <v>3531</v>
      </c>
      <c r="F193" s="261">
        <v>42122</v>
      </c>
      <c r="G193" s="262" t="s">
        <v>4502</v>
      </c>
      <c r="H193" s="280" t="s">
        <v>4503</v>
      </c>
      <c r="I193" s="263" t="s">
        <v>769</v>
      </c>
      <c r="J193" s="264"/>
      <c r="K193" s="263" t="s">
        <v>769</v>
      </c>
      <c r="L193" s="264"/>
      <c r="M193" s="400"/>
      <c r="N193" s="400"/>
      <c r="O193" s="400" t="s">
        <v>769</v>
      </c>
      <c r="P193" s="400"/>
      <c r="Q193" s="266"/>
    </row>
    <row r="194" spans="1:17" s="240" customFormat="1" ht="63.75" customHeight="1" x14ac:dyDescent="0.2">
      <c r="A194" s="874" t="s">
        <v>4504</v>
      </c>
      <c r="B194" s="259" t="s">
        <v>4505</v>
      </c>
      <c r="C194" s="872" t="s">
        <v>3251</v>
      </c>
      <c r="D194" s="260">
        <v>9724</v>
      </c>
      <c r="E194" s="260" t="s">
        <v>3551</v>
      </c>
      <c r="F194" s="261">
        <v>42139</v>
      </c>
      <c r="G194" s="262" t="s">
        <v>4506</v>
      </c>
      <c r="H194" s="280" t="s">
        <v>4507</v>
      </c>
      <c r="I194" s="263" t="s">
        <v>769</v>
      </c>
      <c r="J194" s="264"/>
      <c r="K194" s="263" t="s">
        <v>769</v>
      </c>
      <c r="L194" s="264"/>
      <c r="M194" s="400" t="s">
        <v>769</v>
      </c>
      <c r="N194" s="400"/>
      <c r="O194" s="400"/>
      <c r="P194" s="400"/>
      <c r="Q194" s="266"/>
    </row>
    <row r="195" spans="1:17" s="240" customFormat="1" ht="63.75" customHeight="1" x14ac:dyDescent="0.2">
      <c r="A195" s="874"/>
      <c r="B195" s="259" t="s">
        <v>3250</v>
      </c>
      <c r="C195" s="872"/>
      <c r="D195" s="260">
        <v>2238.56</v>
      </c>
      <c r="E195" s="260" t="s">
        <v>3551</v>
      </c>
      <c r="F195" s="261">
        <v>42139</v>
      </c>
      <c r="G195" s="262" t="s">
        <v>4508</v>
      </c>
      <c r="H195" s="280" t="s">
        <v>4509</v>
      </c>
      <c r="I195" s="263" t="s">
        <v>769</v>
      </c>
      <c r="J195" s="264"/>
      <c r="K195" s="263" t="s">
        <v>769</v>
      </c>
      <c r="L195" s="264"/>
      <c r="M195" s="400" t="s">
        <v>769</v>
      </c>
      <c r="N195" s="400"/>
      <c r="O195" s="400"/>
      <c r="P195" s="400"/>
      <c r="Q195" s="266"/>
    </row>
    <row r="196" spans="1:17" s="240" customFormat="1" ht="63.75" customHeight="1" x14ac:dyDescent="0.2">
      <c r="A196" s="258" t="s">
        <v>4510</v>
      </c>
      <c r="B196" s="259" t="s">
        <v>4511</v>
      </c>
      <c r="C196" s="259" t="s">
        <v>4512</v>
      </c>
      <c r="D196" s="260">
        <v>60000</v>
      </c>
      <c r="E196" s="260" t="s">
        <v>4460</v>
      </c>
      <c r="F196" s="261">
        <v>42178</v>
      </c>
      <c r="G196" s="262" t="s">
        <v>4513</v>
      </c>
      <c r="H196" s="280" t="s">
        <v>4514</v>
      </c>
      <c r="I196" s="263" t="s">
        <v>769</v>
      </c>
      <c r="J196" s="264"/>
      <c r="K196" s="263" t="s">
        <v>769</v>
      </c>
      <c r="L196" s="264"/>
      <c r="M196" s="400" t="s">
        <v>769</v>
      </c>
      <c r="N196" s="400"/>
      <c r="O196" s="400"/>
      <c r="P196" s="400"/>
      <c r="Q196" s="266"/>
    </row>
    <row r="197" spans="1:17" s="240" customFormat="1" ht="63.75" customHeight="1" x14ac:dyDescent="0.2">
      <c r="A197" s="258" t="s">
        <v>4515</v>
      </c>
      <c r="B197" s="259" t="s">
        <v>4516</v>
      </c>
      <c r="C197" s="259" t="s">
        <v>4517</v>
      </c>
      <c r="D197" s="260">
        <v>1500</v>
      </c>
      <c r="E197" s="260" t="s">
        <v>3551</v>
      </c>
      <c r="F197" s="261">
        <v>42136</v>
      </c>
      <c r="G197" s="262" t="s">
        <v>4518</v>
      </c>
      <c r="H197" s="280" t="s">
        <v>4519</v>
      </c>
      <c r="I197" s="407" t="s">
        <v>769</v>
      </c>
      <c r="J197" s="408"/>
      <c r="K197" s="407" t="s">
        <v>769</v>
      </c>
      <c r="L197" s="408"/>
      <c r="M197" s="409" t="s">
        <v>769</v>
      </c>
      <c r="N197" s="409"/>
      <c r="O197" s="409"/>
      <c r="P197" s="409"/>
      <c r="Q197" s="266"/>
    </row>
    <row r="198" spans="1:17" s="240" customFormat="1" ht="63.75" customHeight="1" x14ac:dyDescent="0.2">
      <c r="A198" s="874" t="s">
        <v>4520</v>
      </c>
      <c r="B198" s="259" t="s">
        <v>3259</v>
      </c>
      <c r="C198" s="872" t="s">
        <v>3597</v>
      </c>
      <c r="D198" s="260">
        <v>405</v>
      </c>
      <c r="E198" s="260" t="s">
        <v>3551</v>
      </c>
      <c r="F198" s="873">
        <v>42151</v>
      </c>
      <c r="G198" s="262" t="s">
        <v>4521</v>
      </c>
      <c r="H198" s="280" t="s">
        <v>4522</v>
      </c>
      <c r="I198" s="263" t="s">
        <v>769</v>
      </c>
      <c r="J198" s="264"/>
      <c r="K198" s="263" t="s">
        <v>769</v>
      </c>
      <c r="L198" s="264"/>
      <c r="M198" s="400"/>
      <c r="N198" s="400"/>
      <c r="O198" s="400" t="s">
        <v>769</v>
      </c>
      <c r="P198" s="400"/>
      <c r="Q198" s="266"/>
    </row>
    <row r="199" spans="1:17" s="240" customFormat="1" ht="63.75" customHeight="1" x14ac:dyDescent="0.2">
      <c r="A199" s="874"/>
      <c r="B199" s="259" t="s">
        <v>4358</v>
      </c>
      <c r="C199" s="872"/>
      <c r="D199" s="260">
        <v>33.299999999999997</v>
      </c>
      <c r="E199" s="260" t="s">
        <v>3551</v>
      </c>
      <c r="F199" s="873"/>
      <c r="G199" s="262" t="s">
        <v>4523</v>
      </c>
      <c r="H199" s="280" t="s">
        <v>4524</v>
      </c>
      <c r="I199" s="263" t="s">
        <v>769</v>
      </c>
      <c r="J199" s="264"/>
      <c r="K199" s="263" t="s">
        <v>769</v>
      </c>
      <c r="L199" s="264"/>
      <c r="M199" s="400"/>
      <c r="N199" s="400"/>
      <c r="O199" s="400" t="s">
        <v>769</v>
      </c>
      <c r="P199" s="400"/>
      <c r="Q199" s="266"/>
    </row>
    <row r="200" spans="1:17" s="240" customFormat="1" ht="63.75" customHeight="1" x14ac:dyDescent="0.2">
      <c r="A200" s="874"/>
      <c r="B200" s="259" t="s">
        <v>3374</v>
      </c>
      <c r="C200" s="872"/>
      <c r="D200" s="260">
        <v>480</v>
      </c>
      <c r="E200" s="260" t="s">
        <v>3551</v>
      </c>
      <c r="F200" s="873"/>
      <c r="G200" s="262" t="s">
        <v>4525</v>
      </c>
      <c r="H200" s="280" t="s">
        <v>4526</v>
      </c>
      <c r="I200" s="263" t="s">
        <v>769</v>
      </c>
      <c r="J200" s="264"/>
      <c r="K200" s="263" t="s">
        <v>769</v>
      </c>
      <c r="L200" s="264"/>
      <c r="M200" s="400"/>
      <c r="N200" s="400"/>
      <c r="O200" s="400" t="s">
        <v>769</v>
      </c>
      <c r="P200" s="400"/>
      <c r="Q200" s="266"/>
    </row>
    <row r="201" spans="1:17" s="240" customFormat="1" ht="63.75" customHeight="1" x14ac:dyDescent="0.2">
      <c r="A201" s="874"/>
      <c r="B201" s="259" t="s">
        <v>4527</v>
      </c>
      <c r="C201" s="872"/>
      <c r="D201" s="260">
        <v>2346</v>
      </c>
      <c r="E201" s="260" t="s">
        <v>3551</v>
      </c>
      <c r="F201" s="873"/>
      <c r="G201" s="262" t="s">
        <v>4528</v>
      </c>
      <c r="H201" s="280" t="s">
        <v>4529</v>
      </c>
      <c r="I201" s="263" t="s">
        <v>769</v>
      </c>
      <c r="J201" s="264"/>
      <c r="K201" s="263" t="s">
        <v>769</v>
      </c>
      <c r="L201" s="264"/>
      <c r="M201" s="400"/>
      <c r="N201" s="400"/>
      <c r="O201" s="400" t="s">
        <v>769</v>
      </c>
      <c r="P201" s="400"/>
      <c r="Q201" s="266"/>
    </row>
    <row r="202" spans="1:17" s="240" customFormat="1" ht="63.75" customHeight="1" x14ac:dyDescent="0.2">
      <c r="A202" s="874"/>
      <c r="B202" s="259" t="s">
        <v>4530</v>
      </c>
      <c r="C202" s="872"/>
      <c r="D202" s="260">
        <v>550</v>
      </c>
      <c r="E202" s="260" t="s">
        <v>3551</v>
      </c>
      <c r="F202" s="873"/>
      <c r="G202" s="262" t="s">
        <v>4531</v>
      </c>
      <c r="H202" s="280" t="s">
        <v>4532</v>
      </c>
      <c r="I202" s="263" t="s">
        <v>769</v>
      </c>
      <c r="J202" s="264"/>
      <c r="K202" s="263" t="s">
        <v>769</v>
      </c>
      <c r="L202" s="264"/>
      <c r="M202" s="400" t="s">
        <v>769</v>
      </c>
      <c r="N202" s="400"/>
      <c r="O202" s="400"/>
      <c r="P202" s="400"/>
      <c r="Q202" s="266"/>
    </row>
    <row r="203" spans="1:17" s="240" customFormat="1" ht="63.75" customHeight="1" x14ac:dyDescent="0.2">
      <c r="A203" s="258" t="s">
        <v>4533</v>
      </c>
      <c r="B203" s="259" t="s">
        <v>4534</v>
      </c>
      <c r="C203" s="259" t="s">
        <v>4535</v>
      </c>
      <c r="D203" s="260">
        <v>600</v>
      </c>
      <c r="E203" s="260" t="s">
        <v>3551</v>
      </c>
      <c r="F203" s="261">
        <v>42136</v>
      </c>
      <c r="G203" s="262" t="s">
        <v>4518</v>
      </c>
      <c r="H203" s="280" t="s">
        <v>4536</v>
      </c>
      <c r="I203" s="263" t="s">
        <v>769</v>
      </c>
      <c r="J203" s="264"/>
      <c r="K203" s="263" t="s">
        <v>769</v>
      </c>
      <c r="L203" s="264"/>
      <c r="M203" s="400"/>
      <c r="N203" s="400"/>
      <c r="O203" s="400" t="s">
        <v>769</v>
      </c>
      <c r="P203" s="400"/>
      <c r="Q203" s="266"/>
    </row>
    <row r="204" spans="1:17" s="240" customFormat="1" ht="63.75" customHeight="1" x14ac:dyDescent="0.2">
      <c r="A204" s="874" t="s">
        <v>4537</v>
      </c>
      <c r="B204" s="259" t="s">
        <v>4538</v>
      </c>
      <c r="C204" s="875" t="s">
        <v>4539</v>
      </c>
      <c r="D204" s="260">
        <v>2541.4699999999998</v>
      </c>
      <c r="E204" s="260" t="s">
        <v>3316</v>
      </c>
      <c r="F204" s="873">
        <v>42216</v>
      </c>
      <c r="G204" s="876" t="s">
        <v>4540</v>
      </c>
      <c r="H204" s="280" t="s">
        <v>4541</v>
      </c>
      <c r="I204" s="263" t="s">
        <v>769</v>
      </c>
      <c r="J204" s="264"/>
      <c r="K204" s="263" t="s">
        <v>769</v>
      </c>
      <c r="L204" s="264"/>
      <c r="M204" s="400"/>
      <c r="N204" s="400"/>
      <c r="O204" s="400" t="s">
        <v>769</v>
      </c>
      <c r="P204" s="400"/>
      <c r="Q204" s="266"/>
    </row>
    <row r="205" spans="1:17" s="240" customFormat="1" ht="63.75" customHeight="1" x14ac:dyDescent="0.2">
      <c r="A205" s="874"/>
      <c r="B205" s="259" t="s">
        <v>4542</v>
      </c>
      <c r="C205" s="875"/>
      <c r="D205" s="260">
        <v>560</v>
      </c>
      <c r="E205" s="260" t="s">
        <v>3316</v>
      </c>
      <c r="F205" s="873"/>
      <c r="G205" s="876"/>
      <c r="H205" s="280" t="s">
        <v>4543</v>
      </c>
      <c r="I205" s="263" t="s">
        <v>769</v>
      </c>
      <c r="J205" s="264"/>
      <c r="K205" s="263" t="s">
        <v>769</v>
      </c>
      <c r="L205" s="264"/>
      <c r="M205" s="400" t="s">
        <v>769</v>
      </c>
      <c r="N205" s="400"/>
      <c r="O205" s="400"/>
      <c r="P205" s="400"/>
      <c r="Q205" s="266"/>
    </row>
    <row r="206" spans="1:17" s="240" customFormat="1" ht="63.75" customHeight="1" x14ac:dyDescent="0.2">
      <c r="A206" s="874"/>
      <c r="B206" s="259" t="s">
        <v>4544</v>
      </c>
      <c r="C206" s="875"/>
      <c r="D206" s="260">
        <v>2995.57</v>
      </c>
      <c r="E206" s="260" t="s">
        <v>3316</v>
      </c>
      <c r="F206" s="873"/>
      <c r="G206" s="876"/>
      <c r="H206" s="280" t="s">
        <v>4545</v>
      </c>
      <c r="I206" s="263" t="s">
        <v>769</v>
      </c>
      <c r="J206" s="264"/>
      <c r="K206" s="263" t="s">
        <v>769</v>
      </c>
      <c r="L206" s="264"/>
      <c r="M206" s="400"/>
      <c r="N206" s="400"/>
      <c r="O206" s="400" t="s">
        <v>769</v>
      </c>
      <c r="P206" s="400"/>
      <c r="Q206" s="266"/>
    </row>
    <row r="207" spans="1:17" s="240" customFormat="1" ht="63.75" customHeight="1" x14ac:dyDescent="0.2">
      <c r="A207" s="874"/>
      <c r="B207" s="259" t="s">
        <v>4546</v>
      </c>
      <c r="C207" s="875"/>
      <c r="D207" s="260">
        <v>2417.8000000000002</v>
      </c>
      <c r="E207" s="260" t="s">
        <v>3316</v>
      </c>
      <c r="F207" s="873"/>
      <c r="G207" s="876"/>
      <c r="H207" s="280" t="s">
        <v>4547</v>
      </c>
      <c r="I207" s="263" t="s">
        <v>769</v>
      </c>
      <c r="J207" s="264"/>
      <c r="K207" s="263" t="s">
        <v>769</v>
      </c>
      <c r="L207" s="264"/>
      <c r="M207" s="400" t="s">
        <v>769</v>
      </c>
      <c r="N207" s="400"/>
      <c r="O207" s="400"/>
      <c r="P207" s="400"/>
      <c r="Q207" s="266"/>
    </row>
    <row r="208" spans="1:17" s="240" customFormat="1" ht="63.75" customHeight="1" x14ac:dyDescent="0.2">
      <c r="A208" s="874"/>
      <c r="B208" s="259" t="s">
        <v>4548</v>
      </c>
      <c r="C208" s="875"/>
      <c r="D208" s="260">
        <v>4043.79</v>
      </c>
      <c r="E208" s="260" t="s">
        <v>3316</v>
      </c>
      <c r="F208" s="873"/>
      <c r="G208" s="876"/>
      <c r="H208" s="280" t="s">
        <v>4549</v>
      </c>
      <c r="I208" s="263" t="s">
        <v>769</v>
      </c>
      <c r="J208" s="264"/>
      <c r="K208" s="263" t="s">
        <v>769</v>
      </c>
      <c r="L208" s="264"/>
      <c r="M208" s="400" t="s">
        <v>769</v>
      </c>
      <c r="N208" s="400"/>
      <c r="O208" s="400"/>
      <c r="P208" s="400"/>
      <c r="Q208" s="266"/>
    </row>
    <row r="209" spans="1:17" s="240" customFormat="1" ht="63.75" customHeight="1" x14ac:dyDescent="0.2">
      <c r="A209" s="874" t="s">
        <v>4550</v>
      </c>
      <c r="B209" s="259" t="s">
        <v>4551</v>
      </c>
      <c r="C209" s="872" t="s">
        <v>3454</v>
      </c>
      <c r="D209" s="260">
        <v>4410</v>
      </c>
      <c r="E209" s="260" t="s">
        <v>3551</v>
      </c>
      <c r="F209" s="873">
        <v>42149</v>
      </c>
      <c r="G209" s="262" t="s">
        <v>4552</v>
      </c>
      <c r="H209" s="280" t="s">
        <v>4553</v>
      </c>
      <c r="I209" s="263" t="s">
        <v>769</v>
      </c>
      <c r="J209" s="264"/>
      <c r="K209" s="263" t="s">
        <v>769</v>
      </c>
      <c r="L209" s="264"/>
      <c r="M209" s="400"/>
      <c r="N209" s="400"/>
      <c r="O209" s="400" t="s">
        <v>769</v>
      </c>
      <c r="P209" s="400"/>
      <c r="Q209" s="266"/>
    </row>
    <row r="210" spans="1:17" s="240" customFormat="1" ht="63.75" customHeight="1" x14ac:dyDescent="0.2">
      <c r="A210" s="874"/>
      <c r="B210" s="259" t="s">
        <v>4554</v>
      </c>
      <c r="C210" s="872"/>
      <c r="D210" s="260">
        <v>755.6</v>
      </c>
      <c r="E210" s="260" t="s">
        <v>3551</v>
      </c>
      <c r="F210" s="873"/>
      <c r="G210" s="262" t="s">
        <v>4555</v>
      </c>
      <c r="H210" s="280" t="s">
        <v>4556</v>
      </c>
      <c r="I210" s="263" t="s">
        <v>769</v>
      </c>
      <c r="J210" s="264"/>
      <c r="K210" s="263" t="s">
        <v>769</v>
      </c>
      <c r="L210" s="264"/>
      <c r="M210" s="400"/>
      <c r="N210" s="400"/>
      <c r="O210" s="400" t="s">
        <v>769</v>
      </c>
      <c r="P210" s="400"/>
      <c r="Q210" s="266"/>
    </row>
    <row r="211" spans="1:17" s="240" customFormat="1" ht="63.75" customHeight="1" x14ac:dyDescent="0.2">
      <c r="A211" s="874"/>
      <c r="B211" s="259" t="s">
        <v>4557</v>
      </c>
      <c r="C211" s="872"/>
      <c r="D211" s="260">
        <v>1017</v>
      </c>
      <c r="E211" s="260" t="s">
        <v>3551</v>
      </c>
      <c r="F211" s="873"/>
      <c r="G211" s="262" t="s">
        <v>4555</v>
      </c>
      <c r="H211" s="280" t="s">
        <v>4558</v>
      </c>
      <c r="I211" s="263" t="s">
        <v>769</v>
      </c>
      <c r="J211" s="264"/>
      <c r="K211" s="263" t="s">
        <v>769</v>
      </c>
      <c r="L211" s="264"/>
      <c r="M211" s="400"/>
      <c r="N211" s="400"/>
      <c r="O211" s="400" t="s">
        <v>769</v>
      </c>
      <c r="P211" s="400"/>
      <c r="Q211" s="266"/>
    </row>
    <row r="212" spans="1:17" s="240" customFormat="1" ht="63.75" customHeight="1" x14ac:dyDescent="0.2">
      <c r="A212" s="874" t="s">
        <v>4559</v>
      </c>
      <c r="B212" s="259" t="s">
        <v>3255</v>
      </c>
      <c r="C212" s="875" t="s">
        <v>3441</v>
      </c>
      <c r="D212" s="260">
        <v>169.5</v>
      </c>
      <c r="E212" s="260" t="s">
        <v>3531</v>
      </c>
      <c r="F212" s="873">
        <v>42124</v>
      </c>
      <c r="G212" s="873" t="s">
        <v>4398</v>
      </c>
      <c r="H212" s="280" t="s">
        <v>4560</v>
      </c>
      <c r="I212" s="263" t="s">
        <v>769</v>
      </c>
      <c r="J212" s="264"/>
      <c r="K212" s="263" t="s">
        <v>769</v>
      </c>
      <c r="L212" s="264"/>
      <c r="M212" s="400" t="s">
        <v>769</v>
      </c>
      <c r="N212" s="400"/>
      <c r="O212" s="400"/>
      <c r="P212" s="400"/>
      <c r="Q212" s="266"/>
    </row>
    <row r="213" spans="1:17" s="240" customFormat="1" ht="63.75" customHeight="1" x14ac:dyDescent="0.2">
      <c r="A213" s="874"/>
      <c r="B213" s="259" t="s">
        <v>3260</v>
      </c>
      <c r="C213" s="875"/>
      <c r="D213" s="260">
        <v>120</v>
      </c>
      <c r="E213" s="260" t="s">
        <v>3531</v>
      </c>
      <c r="F213" s="873"/>
      <c r="G213" s="873"/>
      <c r="H213" s="280" t="s">
        <v>4561</v>
      </c>
      <c r="I213" s="263" t="s">
        <v>769</v>
      </c>
      <c r="J213" s="264"/>
      <c r="K213" s="263" t="s">
        <v>769</v>
      </c>
      <c r="L213" s="264"/>
      <c r="M213" s="400" t="s">
        <v>769</v>
      </c>
      <c r="N213" s="400"/>
      <c r="O213" s="400"/>
      <c r="P213" s="400"/>
      <c r="Q213" s="266"/>
    </row>
    <row r="214" spans="1:17" s="240" customFormat="1" ht="63.75" customHeight="1" x14ac:dyDescent="0.2">
      <c r="A214" s="258" t="s">
        <v>4562</v>
      </c>
      <c r="B214" s="259" t="s">
        <v>4563</v>
      </c>
      <c r="C214" s="259" t="s">
        <v>3585</v>
      </c>
      <c r="D214" s="260">
        <v>600</v>
      </c>
      <c r="E214" s="260" t="s">
        <v>3551</v>
      </c>
      <c r="F214" s="261">
        <v>42144</v>
      </c>
      <c r="G214" s="262" t="s">
        <v>4564</v>
      </c>
      <c r="H214" s="280" t="s">
        <v>4565</v>
      </c>
      <c r="I214" s="407"/>
      <c r="J214" s="407" t="s">
        <v>769</v>
      </c>
      <c r="K214" s="407"/>
      <c r="L214" s="407" t="s">
        <v>769</v>
      </c>
      <c r="M214" s="409"/>
      <c r="N214" s="409"/>
      <c r="O214" s="409"/>
      <c r="P214" s="409" t="s">
        <v>769</v>
      </c>
      <c r="Q214" s="266"/>
    </row>
    <row r="215" spans="1:17" s="240" customFormat="1" ht="63.75" customHeight="1" x14ac:dyDescent="0.2">
      <c r="A215" s="874" t="s">
        <v>4566</v>
      </c>
      <c r="B215" s="259" t="s">
        <v>4567</v>
      </c>
      <c r="C215" s="872" t="s">
        <v>4568</v>
      </c>
      <c r="D215" s="260">
        <v>390</v>
      </c>
      <c r="E215" s="260" t="s">
        <v>4460</v>
      </c>
      <c r="F215" s="873">
        <v>42158</v>
      </c>
      <c r="G215" s="262" t="s">
        <v>4569</v>
      </c>
      <c r="H215" s="280" t="s">
        <v>4570</v>
      </c>
      <c r="I215" s="263" t="s">
        <v>769</v>
      </c>
      <c r="J215" s="264"/>
      <c r="K215" s="263" t="s">
        <v>769</v>
      </c>
      <c r="L215" s="264"/>
      <c r="M215" s="400"/>
      <c r="N215" s="400"/>
      <c r="O215" s="400" t="s">
        <v>769</v>
      </c>
      <c r="P215" s="400"/>
      <c r="Q215" s="266"/>
    </row>
    <row r="216" spans="1:17" s="240" customFormat="1" ht="63.75" customHeight="1" x14ac:dyDescent="0.2">
      <c r="A216" s="874"/>
      <c r="B216" s="259" t="s">
        <v>3401</v>
      </c>
      <c r="C216" s="872"/>
      <c r="D216" s="260">
        <v>215.41</v>
      </c>
      <c r="E216" s="260" t="s">
        <v>4460</v>
      </c>
      <c r="F216" s="873"/>
      <c r="G216" s="262" t="s">
        <v>4571</v>
      </c>
      <c r="H216" s="280" t="s">
        <v>4572</v>
      </c>
      <c r="I216" s="263" t="s">
        <v>769</v>
      </c>
      <c r="J216" s="264"/>
      <c r="K216" s="263" t="s">
        <v>769</v>
      </c>
      <c r="L216" s="264"/>
      <c r="M216" s="400"/>
      <c r="N216" s="400"/>
      <c r="O216" s="400" t="s">
        <v>769</v>
      </c>
      <c r="P216" s="400"/>
      <c r="Q216" s="266"/>
    </row>
    <row r="217" spans="1:17" s="240" customFormat="1" ht="63.75" customHeight="1" x14ac:dyDescent="0.2">
      <c r="A217" s="874"/>
      <c r="B217" s="259" t="s">
        <v>3399</v>
      </c>
      <c r="C217" s="872"/>
      <c r="D217" s="260">
        <v>305</v>
      </c>
      <c r="E217" s="260" t="s">
        <v>4460</v>
      </c>
      <c r="F217" s="873"/>
      <c r="G217" s="262" t="s">
        <v>4573</v>
      </c>
      <c r="H217" s="280" t="s">
        <v>4574</v>
      </c>
      <c r="I217" s="263" t="s">
        <v>769</v>
      </c>
      <c r="J217" s="264"/>
      <c r="K217" s="263" t="s">
        <v>769</v>
      </c>
      <c r="L217" s="264"/>
      <c r="M217" s="400"/>
      <c r="N217" s="400"/>
      <c r="O217" s="400" t="s">
        <v>769</v>
      </c>
      <c r="P217" s="400"/>
      <c r="Q217" s="266"/>
    </row>
    <row r="218" spans="1:17" s="240" customFormat="1" ht="63.75" customHeight="1" x14ac:dyDescent="0.2">
      <c r="A218" s="874"/>
      <c r="B218" s="259" t="s">
        <v>4268</v>
      </c>
      <c r="C218" s="872"/>
      <c r="D218" s="260">
        <v>120</v>
      </c>
      <c r="E218" s="260" t="s">
        <v>4460</v>
      </c>
      <c r="F218" s="873"/>
      <c r="G218" s="262" t="s">
        <v>4575</v>
      </c>
      <c r="H218" s="280" t="s">
        <v>4576</v>
      </c>
      <c r="I218" s="263" t="s">
        <v>769</v>
      </c>
      <c r="J218" s="264"/>
      <c r="K218" s="263" t="s">
        <v>769</v>
      </c>
      <c r="L218" s="264"/>
      <c r="M218" s="400"/>
      <c r="N218" s="400"/>
      <c r="O218" s="400" t="s">
        <v>769</v>
      </c>
      <c r="P218" s="400"/>
      <c r="Q218" s="266"/>
    </row>
    <row r="219" spans="1:17" s="240" customFormat="1" ht="63.75" customHeight="1" x14ac:dyDescent="0.2">
      <c r="A219" s="258" t="s">
        <v>4577</v>
      </c>
      <c r="B219" s="259" t="s">
        <v>3255</v>
      </c>
      <c r="C219" s="259" t="s">
        <v>3754</v>
      </c>
      <c r="D219" s="260">
        <v>271.2</v>
      </c>
      <c r="E219" s="260" t="s">
        <v>3551</v>
      </c>
      <c r="F219" s="261">
        <v>41764</v>
      </c>
      <c r="G219" s="262" t="s">
        <v>4578</v>
      </c>
      <c r="H219" s="280" t="s">
        <v>4579</v>
      </c>
      <c r="I219" s="263" t="s">
        <v>769</v>
      </c>
      <c r="J219" s="264"/>
      <c r="K219" s="263" t="s">
        <v>769</v>
      </c>
      <c r="L219" s="264"/>
      <c r="M219" s="400" t="s">
        <v>769</v>
      </c>
      <c r="N219" s="400"/>
      <c r="O219" s="400"/>
      <c r="P219" s="400"/>
      <c r="Q219" s="266"/>
    </row>
    <row r="220" spans="1:17" s="240" customFormat="1" ht="63.75" customHeight="1" x14ac:dyDescent="0.2">
      <c r="A220" s="258" t="s">
        <v>4580</v>
      </c>
      <c r="B220" s="259" t="s">
        <v>4563</v>
      </c>
      <c r="C220" s="259" t="s">
        <v>3585</v>
      </c>
      <c r="D220" s="260">
        <v>1200</v>
      </c>
      <c r="E220" s="260" t="s">
        <v>4460</v>
      </c>
      <c r="F220" s="261">
        <v>42164</v>
      </c>
      <c r="G220" s="262" t="s">
        <v>4581</v>
      </c>
      <c r="H220" s="280" t="s">
        <v>4582</v>
      </c>
      <c r="I220" s="407" t="s">
        <v>769</v>
      </c>
      <c r="J220" s="408"/>
      <c r="K220" s="407" t="s">
        <v>769</v>
      </c>
      <c r="L220" s="408"/>
      <c r="M220" s="409"/>
      <c r="N220" s="409"/>
      <c r="O220" s="409"/>
      <c r="P220" s="409" t="s">
        <v>769</v>
      </c>
      <c r="Q220" s="266"/>
    </row>
    <row r="221" spans="1:17" s="240" customFormat="1" ht="63.75" customHeight="1" x14ac:dyDescent="0.2">
      <c r="A221" s="258" t="s">
        <v>4583</v>
      </c>
      <c r="B221" s="259" t="s">
        <v>3448</v>
      </c>
      <c r="C221" s="259" t="s">
        <v>4584</v>
      </c>
      <c r="D221" s="260">
        <v>2200</v>
      </c>
      <c r="E221" s="260" t="s">
        <v>3551</v>
      </c>
      <c r="F221" s="261">
        <v>42149</v>
      </c>
      <c r="G221" s="262" t="s">
        <v>4585</v>
      </c>
      <c r="H221" s="280" t="s">
        <v>4586</v>
      </c>
      <c r="I221" s="263" t="s">
        <v>769</v>
      </c>
      <c r="J221" s="264"/>
      <c r="K221" s="263" t="s">
        <v>769</v>
      </c>
      <c r="L221" s="264"/>
      <c r="M221" s="400" t="s">
        <v>769</v>
      </c>
      <c r="N221" s="400"/>
      <c r="O221" s="400"/>
      <c r="P221" s="400"/>
      <c r="Q221" s="266"/>
    </row>
    <row r="222" spans="1:17" s="240" customFormat="1" ht="63.75" customHeight="1" x14ac:dyDescent="0.2">
      <c r="A222" s="258" t="s">
        <v>4587</v>
      </c>
      <c r="B222" s="259" t="s">
        <v>3363</v>
      </c>
      <c r="C222" s="259" t="s">
        <v>4588</v>
      </c>
      <c r="D222" s="260">
        <v>10020</v>
      </c>
      <c r="E222" s="260" t="s">
        <v>4460</v>
      </c>
      <c r="F222" s="261">
        <v>42158</v>
      </c>
      <c r="G222" s="262" t="s">
        <v>4589</v>
      </c>
      <c r="H222" s="280" t="s">
        <v>4590</v>
      </c>
      <c r="I222" s="263" t="s">
        <v>769</v>
      </c>
      <c r="J222" s="264"/>
      <c r="K222" s="263" t="s">
        <v>769</v>
      </c>
      <c r="L222" s="264"/>
      <c r="M222" s="400"/>
      <c r="N222" s="400"/>
      <c r="O222" s="400" t="s">
        <v>769</v>
      </c>
      <c r="P222" s="400"/>
      <c r="Q222" s="266"/>
    </row>
    <row r="223" spans="1:17" s="240" customFormat="1" ht="63.75" customHeight="1" x14ac:dyDescent="0.2">
      <c r="A223" s="258" t="s">
        <v>4591</v>
      </c>
      <c r="B223" s="259" t="s">
        <v>4592</v>
      </c>
      <c r="C223" s="259" t="s">
        <v>4593</v>
      </c>
      <c r="D223" s="260">
        <v>4185</v>
      </c>
      <c r="E223" s="260" t="s">
        <v>4460</v>
      </c>
      <c r="F223" s="261">
        <v>42164</v>
      </c>
      <c r="G223" s="262" t="s">
        <v>4594</v>
      </c>
      <c r="H223" s="280" t="s">
        <v>4595</v>
      </c>
      <c r="I223" s="407" t="s">
        <v>769</v>
      </c>
      <c r="J223" s="408"/>
      <c r="K223" s="407" t="s">
        <v>769</v>
      </c>
      <c r="L223" s="408"/>
      <c r="M223" s="409" t="s">
        <v>769</v>
      </c>
      <c r="N223" s="409"/>
      <c r="O223" s="409"/>
      <c r="P223" s="409"/>
      <c r="Q223" s="266"/>
    </row>
    <row r="224" spans="1:17" s="240" customFormat="1" ht="63.75" customHeight="1" x14ac:dyDescent="0.2">
      <c r="A224" s="258" t="s">
        <v>4596</v>
      </c>
      <c r="B224" s="259" t="s">
        <v>4496</v>
      </c>
      <c r="C224" s="259" t="s">
        <v>3676</v>
      </c>
      <c r="D224" s="260">
        <v>17679</v>
      </c>
      <c r="E224" s="260" t="s">
        <v>3316</v>
      </c>
      <c r="F224" s="261">
        <v>42187</v>
      </c>
      <c r="G224" s="262" t="s">
        <v>4597</v>
      </c>
      <c r="H224" s="280" t="s">
        <v>4598</v>
      </c>
      <c r="I224" s="407" t="s">
        <v>769</v>
      </c>
      <c r="J224" s="408"/>
      <c r="K224" s="407" t="s">
        <v>769</v>
      </c>
      <c r="L224" s="408"/>
      <c r="M224" s="409" t="s">
        <v>769</v>
      </c>
      <c r="N224" s="409"/>
      <c r="O224" s="409"/>
      <c r="P224" s="409"/>
      <c r="Q224" s="266"/>
    </row>
    <row r="225" spans="1:17" s="240" customFormat="1" ht="63.75" customHeight="1" x14ac:dyDescent="0.2">
      <c r="A225" s="874" t="s">
        <v>4599</v>
      </c>
      <c r="B225" s="259" t="s">
        <v>4385</v>
      </c>
      <c r="C225" s="872" t="s">
        <v>4015</v>
      </c>
      <c r="D225" s="260">
        <v>452</v>
      </c>
      <c r="E225" s="260" t="s">
        <v>3316</v>
      </c>
      <c r="F225" s="261">
        <v>42192</v>
      </c>
      <c r="G225" s="262" t="s">
        <v>4600</v>
      </c>
      <c r="H225" s="280" t="s">
        <v>4601</v>
      </c>
      <c r="I225" s="263" t="s">
        <v>769</v>
      </c>
      <c r="J225" s="264"/>
      <c r="K225" s="263" t="s">
        <v>769</v>
      </c>
      <c r="L225" s="264"/>
      <c r="M225" s="400" t="s">
        <v>769</v>
      </c>
      <c r="N225" s="400"/>
      <c r="O225" s="400"/>
      <c r="P225" s="400"/>
      <c r="Q225" s="266"/>
    </row>
    <row r="226" spans="1:17" s="240" customFormat="1" ht="63.75" customHeight="1" x14ac:dyDescent="0.2">
      <c r="A226" s="874"/>
      <c r="B226" s="259" t="s">
        <v>4602</v>
      </c>
      <c r="C226" s="872"/>
      <c r="D226" s="260">
        <v>2750</v>
      </c>
      <c r="E226" s="260" t="s">
        <v>3316</v>
      </c>
      <c r="F226" s="261">
        <v>42192</v>
      </c>
      <c r="G226" s="262" t="s">
        <v>4603</v>
      </c>
      <c r="H226" s="280" t="s">
        <v>4604</v>
      </c>
      <c r="I226" s="263" t="s">
        <v>769</v>
      </c>
      <c r="J226" s="264"/>
      <c r="K226" s="263" t="s">
        <v>769</v>
      </c>
      <c r="L226" s="264"/>
      <c r="M226" s="400" t="s">
        <v>769</v>
      </c>
      <c r="N226" s="400"/>
      <c r="O226" s="400"/>
      <c r="P226" s="400"/>
      <c r="Q226" s="266"/>
    </row>
    <row r="227" spans="1:17" s="240" customFormat="1" ht="63.75" customHeight="1" x14ac:dyDescent="0.2">
      <c r="A227" s="874"/>
      <c r="B227" s="259" t="s">
        <v>4605</v>
      </c>
      <c r="C227" s="872"/>
      <c r="D227" s="260">
        <v>408.8</v>
      </c>
      <c r="E227" s="260" t="s">
        <v>3316</v>
      </c>
      <c r="F227" s="261">
        <v>42192</v>
      </c>
      <c r="G227" s="262" t="s">
        <v>4606</v>
      </c>
      <c r="H227" s="280" t="s">
        <v>4607</v>
      </c>
      <c r="I227" s="263" t="s">
        <v>769</v>
      </c>
      <c r="J227" s="264"/>
      <c r="K227" s="263" t="s">
        <v>769</v>
      </c>
      <c r="L227" s="264"/>
      <c r="M227" s="400" t="s">
        <v>769</v>
      </c>
      <c r="N227" s="400"/>
      <c r="O227" s="400"/>
      <c r="P227" s="400"/>
      <c r="Q227" s="266"/>
    </row>
    <row r="228" spans="1:17" s="240" customFormat="1" ht="63.75" customHeight="1" x14ac:dyDescent="0.2">
      <c r="A228" s="874"/>
      <c r="B228" s="259" t="s">
        <v>4608</v>
      </c>
      <c r="C228" s="872"/>
      <c r="D228" s="260">
        <v>28062.55</v>
      </c>
      <c r="E228" s="260" t="s">
        <v>3316</v>
      </c>
      <c r="F228" s="261">
        <v>42209</v>
      </c>
      <c r="G228" s="262" t="s">
        <v>4609</v>
      </c>
      <c r="H228" s="280" t="s">
        <v>4610</v>
      </c>
      <c r="I228" s="263" t="s">
        <v>769</v>
      </c>
      <c r="J228" s="264"/>
      <c r="K228" s="263" t="s">
        <v>769</v>
      </c>
      <c r="L228" s="264"/>
      <c r="M228" s="400" t="s">
        <v>769</v>
      </c>
      <c r="N228" s="400"/>
      <c r="O228" s="400"/>
      <c r="P228" s="400"/>
      <c r="Q228" s="266"/>
    </row>
    <row r="229" spans="1:17" s="240" customFormat="1" ht="63.75" customHeight="1" x14ac:dyDescent="0.2">
      <c r="A229" s="258" t="s">
        <v>4611</v>
      </c>
      <c r="B229" s="259" t="s">
        <v>3259</v>
      </c>
      <c r="C229" s="259" t="s">
        <v>3441</v>
      </c>
      <c r="D229" s="260">
        <v>116.43</v>
      </c>
      <c r="E229" s="260" t="s">
        <v>3551</v>
      </c>
      <c r="F229" s="261">
        <v>42145</v>
      </c>
      <c r="G229" s="262" t="s">
        <v>4612</v>
      </c>
      <c r="H229" s="280" t="s">
        <v>4613</v>
      </c>
      <c r="I229" s="263" t="s">
        <v>769</v>
      </c>
      <c r="J229" s="264"/>
      <c r="K229" s="263" t="s">
        <v>769</v>
      </c>
      <c r="L229" s="264"/>
      <c r="M229" s="400" t="s">
        <v>769</v>
      </c>
      <c r="N229" s="400"/>
      <c r="O229" s="400"/>
      <c r="P229" s="400"/>
      <c r="Q229" s="266"/>
    </row>
    <row r="230" spans="1:17" s="240" customFormat="1" ht="63.75" customHeight="1" x14ac:dyDescent="0.2">
      <c r="A230" s="874" t="s">
        <v>4614</v>
      </c>
      <c r="B230" s="259" t="s">
        <v>3258</v>
      </c>
      <c r="C230" s="875" t="s">
        <v>3441</v>
      </c>
      <c r="D230" s="260">
        <v>176.28</v>
      </c>
      <c r="E230" s="260" t="s">
        <v>3551</v>
      </c>
      <c r="F230" s="261">
        <v>42150</v>
      </c>
      <c r="G230" s="876" t="s">
        <v>4555</v>
      </c>
      <c r="H230" s="280" t="s">
        <v>4615</v>
      </c>
      <c r="I230" s="263" t="s">
        <v>769</v>
      </c>
      <c r="J230" s="264"/>
      <c r="K230" s="263" t="s">
        <v>769</v>
      </c>
      <c r="L230" s="264"/>
      <c r="M230" s="400" t="s">
        <v>769</v>
      </c>
      <c r="N230" s="400"/>
      <c r="O230" s="400"/>
      <c r="P230" s="400"/>
      <c r="Q230" s="266"/>
    </row>
    <row r="231" spans="1:17" s="240" customFormat="1" ht="63.75" customHeight="1" x14ac:dyDescent="0.2">
      <c r="A231" s="874"/>
      <c r="B231" s="259" t="s">
        <v>3260</v>
      </c>
      <c r="C231" s="875"/>
      <c r="D231" s="260">
        <v>120</v>
      </c>
      <c r="E231" s="260" t="s">
        <v>3551</v>
      </c>
      <c r="F231" s="261">
        <v>42150</v>
      </c>
      <c r="G231" s="876"/>
      <c r="H231" s="280" t="s">
        <v>4616</v>
      </c>
      <c r="I231" s="263" t="s">
        <v>769</v>
      </c>
      <c r="J231" s="264"/>
      <c r="K231" s="263" t="s">
        <v>769</v>
      </c>
      <c r="L231" s="264"/>
      <c r="M231" s="400" t="s">
        <v>769</v>
      </c>
      <c r="N231" s="400"/>
      <c r="O231" s="400"/>
      <c r="P231" s="400"/>
      <c r="Q231" s="266"/>
    </row>
    <row r="232" spans="1:17" s="240" customFormat="1" ht="63.75" customHeight="1" x14ac:dyDescent="0.2">
      <c r="A232" s="258" t="s">
        <v>4617</v>
      </c>
      <c r="B232" s="259" t="s">
        <v>4618</v>
      </c>
      <c r="C232" s="259" t="s">
        <v>4619</v>
      </c>
      <c r="D232" s="260">
        <v>4055</v>
      </c>
      <c r="E232" s="260" t="s">
        <v>4460</v>
      </c>
      <c r="F232" s="261">
        <v>42167</v>
      </c>
      <c r="G232" s="262" t="s">
        <v>4620</v>
      </c>
      <c r="H232" s="280" t="s">
        <v>4621</v>
      </c>
      <c r="I232" s="411" t="s">
        <v>3238</v>
      </c>
      <c r="J232" s="411" t="s">
        <v>3238</v>
      </c>
      <c r="K232" s="411" t="s">
        <v>3238</v>
      </c>
      <c r="L232" s="411" t="s">
        <v>3238</v>
      </c>
      <c r="M232" s="411" t="s">
        <v>3238</v>
      </c>
      <c r="N232" s="411" t="s">
        <v>3238</v>
      </c>
      <c r="O232" s="411" t="s">
        <v>3238</v>
      </c>
      <c r="P232" s="411" t="s">
        <v>3238</v>
      </c>
      <c r="Q232" s="266" t="s">
        <v>6210</v>
      </c>
    </row>
    <row r="233" spans="1:17" s="240" customFormat="1" ht="63.75" customHeight="1" x14ac:dyDescent="0.2">
      <c r="A233" s="874" t="s">
        <v>4622</v>
      </c>
      <c r="B233" s="259" t="s">
        <v>3255</v>
      </c>
      <c r="C233" s="872" t="s">
        <v>3441</v>
      </c>
      <c r="D233" s="260">
        <v>169.5</v>
      </c>
      <c r="E233" s="260" t="s">
        <v>4460</v>
      </c>
      <c r="F233" s="873">
        <v>42157</v>
      </c>
      <c r="G233" s="876" t="s">
        <v>4623</v>
      </c>
      <c r="H233" s="280" t="s">
        <v>4624</v>
      </c>
      <c r="I233" s="263" t="s">
        <v>769</v>
      </c>
      <c r="J233" s="264"/>
      <c r="K233" s="263" t="s">
        <v>769</v>
      </c>
      <c r="L233" s="264"/>
      <c r="M233" s="400" t="s">
        <v>769</v>
      </c>
      <c r="N233" s="400"/>
      <c r="O233" s="400"/>
      <c r="P233" s="400"/>
      <c r="Q233" s="266"/>
    </row>
    <row r="234" spans="1:17" s="240" customFormat="1" ht="63.75" customHeight="1" x14ac:dyDescent="0.2">
      <c r="A234" s="874"/>
      <c r="B234" s="259" t="s">
        <v>3259</v>
      </c>
      <c r="C234" s="872"/>
      <c r="D234" s="260">
        <v>155.22999999999999</v>
      </c>
      <c r="E234" s="260" t="s">
        <v>4460</v>
      </c>
      <c r="F234" s="873"/>
      <c r="G234" s="876"/>
      <c r="H234" s="280" t="s">
        <v>4625</v>
      </c>
      <c r="I234" s="263" t="s">
        <v>769</v>
      </c>
      <c r="J234" s="264"/>
      <c r="K234" s="263" t="s">
        <v>769</v>
      </c>
      <c r="L234" s="264"/>
      <c r="M234" s="400" t="s">
        <v>769</v>
      </c>
      <c r="N234" s="400"/>
      <c r="O234" s="400"/>
      <c r="P234" s="400"/>
      <c r="Q234" s="266"/>
    </row>
    <row r="235" spans="1:17" s="240" customFormat="1" ht="63.75" customHeight="1" x14ac:dyDescent="0.2">
      <c r="A235" s="258" t="s">
        <v>4626</v>
      </c>
      <c r="B235" s="259" t="s">
        <v>3370</v>
      </c>
      <c r="C235" s="259" t="s">
        <v>3371</v>
      </c>
      <c r="D235" s="260">
        <v>7560</v>
      </c>
      <c r="E235" s="260" t="s">
        <v>3316</v>
      </c>
      <c r="F235" s="261">
        <v>42200</v>
      </c>
      <c r="G235" s="262" t="s">
        <v>4627</v>
      </c>
      <c r="H235" s="280" t="s">
        <v>4628</v>
      </c>
      <c r="I235" s="407" t="s">
        <v>769</v>
      </c>
      <c r="J235" s="408"/>
      <c r="K235" s="407" t="s">
        <v>769</v>
      </c>
      <c r="L235" s="408"/>
      <c r="M235" s="409" t="s">
        <v>769</v>
      </c>
      <c r="N235" s="409"/>
      <c r="O235" s="409"/>
      <c r="P235" s="409"/>
      <c r="Q235" s="266"/>
    </row>
    <row r="236" spans="1:17" s="240" customFormat="1" ht="63.75" customHeight="1" x14ac:dyDescent="0.2">
      <c r="A236" s="258" t="s">
        <v>4629</v>
      </c>
      <c r="B236" s="259" t="s">
        <v>3448</v>
      </c>
      <c r="C236" s="259" t="s">
        <v>4619</v>
      </c>
      <c r="D236" s="260">
        <v>2200</v>
      </c>
      <c r="E236" s="260" t="s">
        <v>4460</v>
      </c>
      <c r="F236" s="261">
        <v>42167</v>
      </c>
      <c r="G236" s="262" t="s">
        <v>4307</v>
      </c>
      <c r="H236" s="280" t="s">
        <v>4630</v>
      </c>
      <c r="I236" s="411" t="s">
        <v>3238</v>
      </c>
      <c r="J236" s="411" t="s">
        <v>3238</v>
      </c>
      <c r="K236" s="411" t="s">
        <v>3238</v>
      </c>
      <c r="L236" s="411" t="s">
        <v>3238</v>
      </c>
      <c r="M236" s="411" t="s">
        <v>3238</v>
      </c>
      <c r="N236" s="411" t="s">
        <v>3238</v>
      </c>
      <c r="O236" s="411" t="s">
        <v>3238</v>
      </c>
      <c r="P236" s="411" t="s">
        <v>3238</v>
      </c>
      <c r="Q236" s="266" t="s">
        <v>6211</v>
      </c>
    </row>
    <row r="237" spans="1:17" s="240" customFormat="1" ht="63.75" customHeight="1" x14ac:dyDescent="0.2">
      <c r="A237" s="258" t="s">
        <v>4631</v>
      </c>
      <c r="B237" s="259" t="s">
        <v>4435</v>
      </c>
      <c r="C237" s="259" t="s">
        <v>4632</v>
      </c>
      <c r="D237" s="260">
        <v>1475</v>
      </c>
      <c r="E237" s="260" t="s">
        <v>3316</v>
      </c>
      <c r="F237" s="261">
        <v>42186</v>
      </c>
      <c r="G237" s="262" t="s">
        <v>4633</v>
      </c>
      <c r="H237" s="280" t="s">
        <v>4634</v>
      </c>
      <c r="I237" s="263" t="s">
        <v>769</v>
      </c>
      <c r="J237" s="264"/>
      <c r="K237" s="263" t="s">
        <v>769</v>
      </c>
      <c r="L237" s="264"/>
      <c r="M237" s="400"/>
      <c r="N237" s="400"/>
      <c r="O237" s="400" t="s">
        <v>769</v>
      </c>
      <c r="P237" s="400"/>
      <c r="Q237" s="266"/>
    </row>
    <row r="238" spans="1:17" s="240" customFormat="1" ht="63.75" customHeight="1" x14ac:dyDescent="0.2">
      <c r="A238" s="874" t="s">
        <v>4635</v>
      </c>
      <c r="B238" s="259" t="s">
        <v>4002</v>
      </c>
      <c r="C238" s="872" t="s">
        <v>4015</v>
      </c>
      <c r="D238" s="260">
        <v>7066.4</v>
      </c>
      <c r="E238" s="260" t="s">
        <v>4460</v>
      </c>
      <c r="F238" s="873">
        <v>42185</v>
      </c>
      <c r="G238" s="262" t="s">
        <v>4636</v>
      </c>
      <c r="H238" s="280" t="s">
        <v>4637</v>
      </c>
      <c r="I238" s="263" t="s">
        <v>769</v>
      </c>
      <c r="J238" s="264"/>
      <c r="K238" s="263" t="s">
        <v>769</v>
      </c>
      <c r="L238" s="264"/>
      <c r="M238" s="400" t="s">
        <v>769</v>
      </c>
      <c r="N238" s="400"/>
      <c r="O238" s="400"/>
      <c r="P238" s="400"/>
      <c r="Q238" s="266"/>
    </row>
    <row r="239" spans="1:17" s="240" customFormat="1" ht="63.75" customHeight="1" x14ac:dyDescent="0.2">
      <c r="A239" s="874"/>
      <c r="B239" s="259" t="s">
        <v>4464</v>
      </c>
      <c r="C239" s="872"/>
      <c r="D239" s="260">
        <v>3200</v>
      </c>
      <c r="E239" s="260" t="s">
        <v>4460</v>
      </c>
      <c r="F239" s="873"/>
      <c r="G239" s="262" t="s">
        <v>4636</v>
      </c>
      <c r="H239" s="280" t="s">
        <v>4638</v>
      </c>
      <c r="I239" s="263" t="s">
        <v>769</v>
      </c>
      <c r="J239" s="264"/>
      <c r="K239" s="263" t="s">
        <v>769</v>
      </c>
      <c r="L239" s="264"/>
      <c r="M239" s="400" t="s">
        <v>769</v>
      </c>
      <c r="N239" s="400"/>
      <c r="O239" s="400"/>
      <c r="P239" s="400"/>
      <c r="Q239" s="266"/>
    </row>
    <row r="240" spans="1:17" s="240" customFormat="1" ht="63.75" customHeight="1" x14ac:dyDescent="0.2">
      <c r="A240" s="258" t="s">
        <v>4639</v>
      </c>
      <c r="B240" s="259" t="s">
        <v>3255</v>
      </c>
      <c r="C240" s="259" t="s">
        <v>3368</v>
      </c>
      <c r="D240" s="260">
        <v>101.7</v>
      </c>
      <c r="E240" s="260" t="s">
        <v>4460</v>
      </c>
      <c r="F240" s="261">
        <v>42167</v>
      </c>
      <c r="G240" s="262" t="s">
        <v>4620</v>
      </c>
      <c r="H240" s="280" t="s">
        <v>4640</v>
      </c>
      <c r="I240" s="263" t="s">
        <v>769</v>
      </c>
      <c r="J240" s="264"/>
      <c r="K240" s="263" t="s">
        <v>769</v>
      </c>
      <c r="L240" s="264"/>
      <c r="M240" s="400" t="s">
        <v>769</v>
      </c>
      <c r="N240" s="400"/>
      <c r="O240" s="400"/>
      <c r="P240" s="400"/>
      <c r="Q240" s="266"/>
    </row>
    <row r="241" spans="1:17" s="240" customFormat="1" ht="63.75" customHeight="1" x14ac:dyDescent="0.2">
      <c r="A241" s="874" t="s">
        <v>4641</v>
      </c>
      <c r="B241" s="259" t="s">
        <v>4002</v>
      </c>
      <c r="C241" s="872" t="s">
        <v>4642</v>
      </c>
      <c r="D241" s="260">
        <v>17900</v>
      </c>
      <c r="E241" s="260" t="s">
        <v>3648</v>
      </c>
      <c r="F241" s="873">
        <v>42234</v>
      </c>
      <c r="G241" s="262" t="s">
        <v>4643</v>
      </c>
      <c r="H241" s="280" t="s">
        <v>4644</v>
      </c>
      <c r="I241" s="263" t="s">
        <v>769</v>
      </c>
      <c r="J241" s="264"/>
      <c r="K241" s="263" t="s">
        <v>769</v>
      </c>
      <c r="L241" s="264"/>
      <c r="M241" s="400" t="s">
        <v>769</v>
      </c>
      <c r="N241" s="400"/>
      <c r="O241" s="400"/>
      <c r="P241" s="400"/>
      <c r="Q241" s="266"/>
    </row>
    <row r="242" spans="1:17" s="240" customFormat="1" ht="63.75" customHeight="1" x14ac:dyDescent="0.2">
      <c r="A242" s="874"/>
      <c r="B242" s="259" t="s">
        <v>4645</v>
      </c>
      <c r="C242" s="872"/>
      <c r="D242" s="260">
        <v>1400</v>
      </c>
      <c r="E242" s="260" t="s">
        <v>3648</v>
      </c>
      <c r="F242" s="873"/>
      <c r="G242" s="262" t="s">
        <v>4646</v>
      </c>
      <c r="H242" s="280" t="s">
        <v>4647</v>
      </c>
      <c r="I242" s="263" t="s">
        <v>769</v>
      </c>
      <c r="J242" s="264"/>
      <c r="K242" s="263" t="s">
        <v>769</v>
      </c>
      <c r="L242" s="264"/>
      <c r="M242" s="400" t="s">
        <v>769</v>
      </c>
      <c r="N242" s="400"/>
      <c r="O242" s="400"/>
      <c r="P242" s="400"/>
      <c r="Q242" s="266"/>
    </row>
    <row r="243" spans="1:17" s="240" customFormat="1" ht="63.75" customHeight="1" x14ac:dyDescent="0.2">
      <c r="A243" s="874" t="s">
        <v>4648</v>
      </c>
      <c r="B243" s="259" t="s">
        <v>4649</v>
      </c>
      <c r="C243" s="872" t="s">
        <v>3600</v>
      </c>
      <c r="D243" s="260">
        <v>1328.42</v>
      </c>
      <c r="E243" s="260" t="s">
        <v>3316</v>
      </c>
      <c r="F243" s="873">
        <v>42202</v>
      </c>
      <c r="G243" s="876" t="s">
        <v>4650</v>
      </c>
      <c r="H243" s="280" t="s">
        <v>4651</v>
      </c>
      <c r="I243" s="263" t="s">
        <v>769</v>
      </c>
      <c r="J243" s="264"/>
      <c r="K243" s="263" t="s">
        <v>769</v>
      </c>
      <c r="L243" s="264"/>
      <c r="M243" s="400"/>
      <c r="N243" s="400"/>
      <c r="O243" s="400" t="s">
        <v>769</v>
      </c>
      <c r="P243" s="400"/>
      <c r="Q243" s="266"/>
    </row>
    <row r="244" spans="1:17" s="240" customFormat="1" ht="63.75" customHeight="1" x14ac:dyDescent="0.2">
      <c r="A244" s="874"/>
      <c r="B244" s="259" t="s">
        <v>3599</v>
      </c>
      <c r="C244" s="872"/>
      <c r="D244" s="260">
        <v>1250</v>
      </c>
      <c r="E244" s="260" t="s">
        <v>3316</v>
      </c>
      <c r="F244" s="873"/>
      <c r="G244" s="876"/>
      <c r="H244" s="280" t="s">
        <v>4652</v>
      </c>
      <c r="I244" s="263" t="s">
        <v>769</v>
      </c>
      <c r="J244" s="264"/>
      <c r="K244" s="263" t="s">
        <v>769</v>
      </c>
      <c r="L244" s="264"/>
      <c r="M244" s="400"/>
      <c r="N244" s="400"/>
      <c r="O244" s="400" t="s">
        <v>769</v>
      </c>
      <c r="P244" s="400"/>
      <c r="Q244" s="266"/>
    </row>
    <row r="245" spans="1:17" s="240" customFormat="1" ht="63.75" customHeight="1" x14ac:dyDescent="0.2">
      <c r="A245" s="874"/>
      <c r="B245" s="259" t="s">
        <v>4653</v>
      </c>
      <c r="C245" s="872"/>
      <c r="D245" s="260">
        <v>1950</v>
      </c>
      <c r="E245" s="260" t="s">
        <v>3316</v>
      </c>
      <c r="F245" s="873"/>
      <c r="G245" s="876"/>
      <c r="H245" s="280" t="s">
        <v>4654</v>
      </c>
      <c r="I245" s="263" t="s">
        <v>769</v>
      </c>
      <c r="J245" s="264"/>
      <c r="K245" s="263" t="s">
        <v>769</v>
      </c>
      <c r="L245" s="264"/>
      <c r="M245" s="400"/>
      <c r="N245" s="400"/>
      <c r="O245" s="400" t="s">
        <v>769</v>
      </c>
      <c r="P245" s="400"/>
      <c r="Q245" s="266"/>
    </row>
    <row r="246" spans="1:17" s="240" customFormat="1" ht="63.75" customHeight="1" x14ac:dyDescent="0.2">
      <c r="A246" s="258" t="s">
        <v>4655</v>
      </c>
      <c r="B246" s="259" t="s">
        <v>3599</v>
      </c>
      <c r="C246" s="872"/>
      <c r="D246" s="260">
        <v>150</v>
      </c>
      <c r="E246" s="260" t="s">
        <v>3329</v>
      </c>
      <c r="F246" s="261">
        <v>42276</v>
      </c>
      <c r="G246" s="282" t="s">
        <v>4656</v>
      </c>
      <c r="H246" s="280" t="s">
        <v>4657</v>
      </c>
      <c r="I246" s="263" t="s">
        <v>769</v>
      </c>
      <c r="J246" s="264"/>
      <c r="K246" s="263" t="s">
        <v>769</v>
      </c>
      <c r="L246" s="264"/>
      <c r="M246" s="400" t="s">
        <v>769</v>
      </c>
      <c r="N246" s="400"/>
      <c r="O246" s="400"/>
      <c r="P246" s="400"/>
      <c r="Q246" s="266"/>
    </row>
    <row r="247" spans="1:17" s="240" customFormat="1" ht="63.75" customHeight="1" x14ac:dyDescent="0.2">
      <c r="A247" s="258" t="s">
        <v>4658</v>
      </c>
      <c r="B247" s="259" t="s">
        <v>3255</v>
      </c>
      <c r="C247" s="259" t="s">
        <v>3368</v>
      </c>
      <c r="D247" s="260">
        <v>101.7</v>
      </c>
      <c r="E247" s="260" t="s">
        <v>4460</v>
      </c>
      <c r="F247" s="261">
        <v>42181</v>
      </c>
      <c r="G247" s="262" t="s">
        <v>4659</v>
      </c>
      <c r="H247" s="280" t="s">
        <v>4660</v>
      </c>
      <c r="I247" s="263" t="s">
        <v>769</v>
      </c>
      <c r="J247" s="264"/>
      <c r="K247" s="263" t="s">
        <v>769</v>
      </c>
      <c r="L247" s="264"/>
      <c r="M247" s="400" t="s">
        <v>769</v>
      </c>
      <c r="N247" s="400"/>
      <c r="O247" s="400"/>
      <c r="P247" s="400"/>
      <c r="Q247" s="266"/>
    </row>
    <row r="248" spans="1:17" s="240" customFormat="1" ht="63.75" customHeight="1" x14ac:dyDescent="0.2">
      <c r="A248" s="258" t="s">
        <v>4661</v>
      </c>
      <c r="B248" s="259" t="s">
        <v>3259</v>
      </c>
      <c r="C248" s="259" t="s">
        <v>3441</v>
      </c>
      <c r="D248" s="260">
        <v>116.43</v>
      </c>
      <c r="E248" s="260" t="s">
        <v>3316</v>
      </c>
      <c r="F248" s="261">
        <v>42186</v>
      </c>
      <c r="G248" s="262" t="s">
        <v>4662</v>
      </c>
      <c r="H248" s="280" t="s">
        <v>4663</v>
      </c>
      <c r="I248" s="263" t="s">
        <v>769</v>
      </c>
      <c r="J248" s="264"/>
      <c r="K248" s="263" t="s">
        <v>769</v>
      </c>
      <c r="L248" s="264"/>
      <c r="M248" s="400" t="s">
        <v>769</v>
      </c>
      <c r="N248" s="400"/>
      <c r="O248" s="400"/>
      <c r="P248" s="400"/>
      <c r="Q248" s="266"/>
    </row>
    <row r="249" spans="1:17" s="240" customFormat="1" ht="63.75" customHeight="1" x14ac:dyDescent="0.2">
      <c r="A249" s="258" t="s">
        <v>4664</v>
      </c>
      <c r="B249" s="259" t="s">
        <v>12</v>
      </c>
      <c r="C249" s="259" t="s">
        <v>4665</v>
      </c>
      <c r="D249" s="260">
        <v>735.5</v>
      </c>
      <c r="E249" s="260" t="s">
        <v>3316</v>
      </c>
      <c r="F249" s="261">
        <v>42199</v>
      </c>
      <c r="G249" s="262" t="s">
        <v>4666</v>
      </c>
      <c r="H249" s="280" t="s">
        <v>4667</v>
      </c>
      <c r="I249" s="263" t="s">
        <v>769</v>
      </c>
      <c r="J249" s="264"/>
      <c r="K249" s="263" t="s">
        <v>769</v>
      </c>
      <c r="L249" s="264"/>
      <c r="M249" s="400" t="s">
        <v>769</v>
      </c>
      <c r="N249" s="400"/>
      <c r="O249" s="400"/>
      <c r="P249" s="400"/>
      <c r="Q249" s="266"/>
    </row>
    <row r="250" spans="1:17" s="240" customFormat="1" ht="63.75" customHeight="1" x14ac:dyDescent="0.2">
      <c r="A250" s="258" t="s">
        <v>4668</v>
      </c>
      <c r="B250" s="259" t="s">
        <v>3357</v>
      </c>
      <c r="C250" s="259" t="s">
        <v>3583</v>
      </c>
      <c r="D250" s="260">
        <v>3136</v>
      </c>
      <c r="E250" s="260" t="s">
        <v>3316</v>
      </c>
      <c r="F250" s="261">
        <v>42212</v>
      </c>
      <c r="G250" s="262" t="s">
        <v>4669</v>
      </c>
      <c r="H250" s="280" t="s">
        <v>4670</v>
      </c>
      <c r="I250" s="407" t="s">
        <v>3298</v>
      </c>
      <c r="J250" s="408"/>
      <c r="K250" s="407" t="s">
        <v>3298</v>
      </c>
      <c r="L250" s="408"/>
      <c r="M250" s="409"/>
      <c r="N250" s="409"/>
      <c r="O250" s="409" t="s">
        <v>3298</v>
      </c>
      <c r="P250" s="409"/>
      <c r="Q250" s="266"/>
    </row>
    <row r="251" spans="1:17" s="240" customFormat="1" ht="63.75" customHeight="1" x14ac:dyDescent="0.2">
      <c r="A251" s="874" t="s">
        <v>4671</v>
      </c>
      <c r="B251" s="259" t="s">
        <v>3821</v>
      </c>
      <c r="C251" s="872" t="s">
        <v>4672</v>
      </c>
      <c r="D251" s="260">
        <v>1947</v>
      </c>
      <c r="E251" s="260" t="s">
        <v>3316</v>
      </c>
      <c r="F251" s="873">
        <v>42216</v>
      </c>
      <c r="G251" s="262" t="s">
        <v>4673</v>
      </c>
      <c r="H251" s="280" t="s">
        <v>4674</v>
      </c>
      <c r="I251" s="263" t="s">
        <v>769</v>
      </c>
      <c r="J251" s="264"/>
      <c r="K251" s="263" t="s">
        <v>769</v>
      </c>
      <c r="L251" s="264"/>
      <c r="M251" s="400" t="s">
        <v>769</v>
      </c>
      <c r="N251" s="400"/>
      <c r="O251" s="400"/>
      <c r="P251" s="400"/>
      <c r="Q251" s="266"/>
    </row>
    <row r="252" spans="1:17" s="240" customFormat="1" ht="63.75" customHeight="1" x14ac:dyDescent="0.2">
      <c r="A252" s="874"/>
      <c r="B252" s="259" t="s">
        <v>4380</v>
      </c>
      <c r="C252" s="872"/>
      <c r="D252" s="260">
        <v>1541.5</v>
      </c>
      <c r="E252" s="260" t="s">
        <v>3316</v>
      </c>
      <c r="F252" s="873"/>
      <c r="G252" s="262" t="s">
        <v>4675</v>
      </c>
      <c r="H252" s="280" t="s">
        <v>4676</v>
      </c>
      <c r="I252" s="263" t="s">
        <v>769</v>
      </c>
      <c r="J252" s="264"/>
      <c r="K252" s="263" t="s">
        <v>769</v>
      </c>
      <c r="L252" s="264"/>
      <c r="M252" s="400" t="s">
        <v>769</v>
      </c>
      <c r="N252" s="400"/>
      <c r="O252" s="400"/>
      <c r="P252" s="400"/>
      <c r="Q252" s="266"/>
    </row>
    <row r="253" spans="1:17" s="240" customFormat="1" ht="63.75" customHeight="1" x14ac:dyDescent="0.2">
      <c r="A253" s="874"/>
      <c r="B253" s="259" t="s">
        <v>4677</v>
      </c>
      <c r="C253" s="872"/>
      <c r="D253" s="260">
        <v>1980</v>
      </c>
      <c r="E253" s="260" t="s">
        <v>3316</v>
      </c>
      <c r="F253" s="873"/>
      <c r="G253" s="262" t="s">
        <v>4678</v>
      </c>
      <c r="H253" s="280" t="s">
        <v>4679</v>
      </c>
      <c r="I253" s="263" t="s">
        <v>769</v>
      </c>
      <c r="J253" s="264"/>
      <c r="K253" s="263" t="s">
        <v>769</v>
      </c>
      <c r="L253" s="264"/>
      <c r="M253" s="400" t="s">
        <v>769</v>
      </c>
      <c r="N253" s="400"/>
      <c r="O253" s="400"/>
      <c r="P253" s="400"/>
      <c r="Q253" s="266"/>
    </row>
    <row r="254" spans="1:17" s="240" customFormat="1" ht="63.75" customHeight="1" x14ac:dyDescent="0.2">
      <c r="A254" s="874"/>
      <c r="B254" s="259" t="s">
        <v>4680</v>
      </c>
      <c r="C254" s="872"/>
      <c r="D254" s="260">
        <v>600</v>
      </c>
      <c r="E254" s="260" t="s">
        <v>3316</v>
      </c>
      <c r="F254" s="873"/>
      <c r="G254" s="262" t="s">
        <v>4681</v>
      </c>
      <c r="H254" s="280" t="s">
        <v>4682</v>
      </c>
      <c r="I254" s="263" t="s">
        <v>769</v>
      </c>
      <c r="J254" s="264"/>
      <c r="K254" s="263" t="s">
        <v>769</v>
      </c>
      <c r="L254" s="264"/>
      <c r="M254" s="400" t="s">
        <v>769</v>
      </c>
      <c r="N254" s="400"/>
      <c r="O254" s="400"/>
      <c r="P254" s="400"/>
      <c r="Q254" s="266"/>
    </row>
    <row r="255" spans="1:17" s="240" customFormat="1" ht="63.75" customHeight="1" x14ac:dyDescent="0.2">
      <c r="A255" s="258" t="s">
        <v>4683</v>
      </c>
      <c r="B255" s="259" t="s">
        <v>4435</v>
      </c>
      <c r="C255" s="259" t="s">
        <v>4684</v>
      </c>
      <c r="D255" s="260">
        <v>1125</v>
      </c>
      <c r="E255" s="260" t="s">
        <v>3316</v>
      </c>
      <c r="F255" s="261">
        <v>42199</v>
      </c>
      <c r="G255" s="262" t="s">
        <v>4685</v>
      </c>
      <c r="H255" s="280" t="s">
        <v>4686</v>
      </c>
      <c r="I255" s="263" t="s">
        <v>769</v>
      </c>
      <c r="J255" s="264"/>
      <c r="K255" s="263" t="s">
        <v>769</v>
      </c>
      <c r="L255" s="264"/>
      <c r="M255" s="400" t="s">
        <v>769</v>
      </c>
      <c r="N255" s="400"/>
      <c r="O255" s="400"/>
      <c r="P255" s="400"/>
      <c r="Q255" s="266"/>
    </row>
    <row r="256" spans="1:17" s="240" customFormat="1" ht="114.75" customHeight="1" x14ac:dyDescent="0.2">
      <c r="A256" s="874" t="s">
        <v>4687</v>
      </c>
      <c r="B256" s="259" t="s">
        <v>3821</v>
      </c>
      <c r="C256" s="872" t="s">
        <v>4688</v>
      </c>
      <c r="D256" s="260">
        <v>550</v>
      </c>
      <c r="E256" s="260" t="s">
        <v>3329</v>
      </c>
      <c r="F256" s="261">
        <v>42251</v>
      </c>
      <c r="G256" s="262" t="s">
        <v>4689</v>
      </c>
      <c r="H256" s="280" t="s">
        <v>4690</v>
      </c>
      <c r="I256" s="263" t="s">
        <v>769</v>
      </c>
      <c r="J256" s="264"/>
      <c r="K256" s="263" t="s">
        <v>769</v>
      </c>
      <c r="L256" s="264"/>
      <c r="M256" s="400"/>
      <c r="N256" s="400"/>
      <c r="O256" s="400"/>
      <c r="P256" s="400" t="s">
        <v>769</v>
      </c>
      <c r="Q256" s="278" t="s">
        <v>5922</v>
      </c>
    </row>
    <row r="257" spans="1:17" s="240" customFormat="1" ht="63.75" customHeight="1" x14ac:dyDescent="0.2">
      <c r="A257" s="874"/>
      <c r="B257" s="259" t="s">
        <v>3549</v>
      </c>
      <c r="C257" s="872"/>
      <c r="D257" s="260">
        <v>1585</v>
      </c>
      <c r="E257" s="260" t="s">
        <v>3329</v>
      </c>
      <c r="F257" s="261">
        <v>42251</v>
      </c>
      <c r="G257" s="262" t="s">
        <v>4691</v>
      </c>
      <c r="H257" s="280" t="s">
        <v>4692</v>
      </c>
      <c r="I257" s="263" t="s">
        <v>769</v>
      </c>
      <c r="J257" s="264"/>
      <c r="K257" s="263" t="s">
        <v>769</v>
      </c>
      <c r="L257" s="264"/>
      <c r="M257" s="400" t="s">
        <v>769</v>
      </c>
      <c r="N257" s="400"/>
      <c r="O257" s="400"/>
      <c r="P257" s="400"/>
      <c r="Q257" s="266"/>
    </row>
    <row r="258" spans="1:17" s="240" customFormat="1" ht="63.75" customHeight="1" x14ac:dyDescent="0.2">
      <c r="A258" s="874"/>
      <c r="B258" s="259" t="s">
        <v>3549</v>
      </c>
      <c r="C258" s="872"/>
      <c r="D258" s="260">
        <v>510</v>
      </c>
      <c r="E258" s="260" t="s">
        <v>3329</v>
      </c>
      <c r="F258" s="261">
        <v>42251</v>
      </c>
      <c r="G258" s="262" t="s">
        <v>4691</v>
      </c>
      <c r="H258" s="280" t="s">
        <v>4693</v>
      </c>
      <c r="I258" s="263" t="s">
        <v>769</v>
      </c>
      <c r="J258" s="264"/>
      <c r="K258" s="263" t="s">
        <v>769</v>
      </c>
      <c r="L258" s="264"/>
      <c r="M258" s="400" t="s">
        <v>769</v>
      </c>
      <c r="N258" s="400"/>
      <c r="O258" s="400"/>
      <c r="P258" s="400"/>
      <c r="Q258" s="266"/>
    </row>
    <row r="259" spans="1:17" s="240" customFormat="1" ht="63.75" customHeight="1" x14ac:dyDescent="0.2">
      <c r="A259" s="874"/>
      <c r="B259" s="259" t="s">
        <v>4380</v>
      </c>
      <c r="C259" s="872"/>
      <c r="D259" s="260">
        <v>421</v>
      </c>
      <c r="E259" s="260" t="s">
        <v>3329</v>
      </c>
      <c r="F259" s="261">
        <v>42251</v>
      </c>
      <c r="G259" s="262" t="s">
        <v>4694</v>
      </c>
      <c r="H259" s="280" t="s">
        <v>4695</v>
      </c>
      <c r="I259" s="263" t="s">
        <v>769</v>
      </c>
      <c r="J259" s="264"/>
      <c r="K259" s="263" t="s">
        <v>769</v>
      </c>
      <c r="L259" s="264"/>
      <c r="M259" s="400" t="s">
        <v>769</v>
      </c>
      <c r="N259" s="400"/>
      <c r="O259" s="400"/>
      <c r="P259" s="400"/>
      <c r="Q259" s="266"/>
    </row>
    <row r="260" spans="1:17" s="240" customFormat="1" ht="63.75" customHeight="1" x14ac:dyDescent="0.2">
      <c r="A260" s="874"/>
      <c r="B260" s="259" t="s">
        <v>4380</v>
      </c>
      <c r="C260" s="872"/>
      <c r="D260" s="260">
        <v>1324</v>
      </c>
      <c r="E260" s="260" t="s">
        <v>3329</v>
      </c>
      <c r="F260" s="261">
        <v>42251</v>
      </c>
      <c r="G260" s="262" t="s">
        <v>4694</v>
      </c>
      <c r="H260" s="280" t="s">
        <v>4696</v>
      </c>
      <c r="I260" s="263" t="s">
        <v>769</v>
      </c>
      <c r="J260" s="264"/>
      <c r="K260" s="263" t="s">
        <v>769</v>
      </c>
      <c r="L260" s="264"/>
      <c r="M260" s="400" t="s">
        <v>769</v>
      </c>
      <c r="N260" s="400"/>
      <c r="O260" s="400"/>
      <c r="P260" s="400"/>
      <c r="Q260" s="266"/>
    </row>
    <row r="261" spans="1:17" s="240" customFormat="1" ht="63.75" customHeight="1" x14ac:dyDescent="0.2">
      <c r="A261" s="874"/>
      <c r="B261" s="259" t="s">
        <v>4277</v>
      </c>
      <c r="C261" s="872"/>
      <c r="D261" s="260">
        <v>1561.66</v>
      </c>
      <c r="E261" s="260" t="s">
        <v>3329</v>
      </c>
      <c r="F261" s="261">
        <v>42251</v>
      </c>
      <c r="G261" s="262" t="s">
        <v>4697</v>
      </c>
      <c r="H261" s="280" t="s">
        <v>4698</v>
      </c>
      <c r="I261" s="263" t="s">
        <v>769</v>
      </c>
      <c r="J261" s="264"/>
      <c r="K261" s="263" t="s">
        <v>769</v>
      </c>
      <c r="L261" s="264"/>
      <c r="M261" s="400" t="s">
        <v>769</v>
      </c>
      <c r="N261" s="400"/>
      <c r="O261" s="400"/>
      <c r="P261" s="400"/>
      <c r="Q261" s="266"/>
    </row>
    <row r="262" spans="1:17" s="240" customFormat="1" ht="63.75" customHeight="1" x14ac:dyDescent="0.2">
      <c r="A262" s="874"/>
      <c r="B262" s="259" t="s">
        <v>4277</v>
      </c>
      <c r="C262" s="872"/>
      <c r="D262" s="260">
        <v>956.4</v>
      </c>
      <c r="E262" s="260" t="s">
        <v>3329</v>
      </c>
      <c r="F262" s="261">
        <v>42251</v>
      </c>
      <c r="G262" s="262" t="s">
        <v>4697</v>
      </c>
      <c r="H262" s="280" t="s">
        <v>4699</v>
      </c>
      <c r="I262" s="263" t="s">
        <v>769</v>
      </c>
      <c r="J262" s="264"/>
      <c r="K262" s="263" t="s">
        <v>769</v>
      </c>
      <c r="L262" s="264"/>
      <c r="M262" s="400" t="s">
        <v>769</v>
      </c>
      <c r="N262" s="400"/>
      <c r="O262" s="400"/>
      <c r="P262" s="400"/>
      <c r="Q262" s="266"/>
    </row>
    <row r="263" spans="1:17" s="240" customFormat="1" ht="63.75" customHeight="1" x14ac:dyDescent="0.2">
      <c r="A263" s="874"/>
      <c r="B263" s="259" t="s">
        <v>4385</v>
      </c>
      <c r="C263" s="872"/>
      <c r="D263" s="260">
        <v>754</v>
      </c>
      <c r="E263" s="260" t="s">
        <v>3329</v>
      </c>
      <c r="F263" s="261">
        <v>42251</v>
      </c>
      <c r="G263" s="262" t="s">
        <v>4700</v>
      </c>
      <c r="H263" s="280" t="s">
        <v>4701</v>
      </c>
      <c r="I263" s="263" t="s">
        <v>769</v>
      </c>
      <c r="J263" s="264"/>
      <c r="K263" s="263" t="s">
        <v>769</v>
      </c>
      <c r="L263" s="264"/>
      <c r="M263" s="400" t="s">
        <v>769</v>
      </c>
      <c r="N263" s="400"/>
      <c r="O263" s="400"/>
      <c r="P263" s="400"/>
      <c r="Q263" s="266"/>
    </row>
    <row r="264" spans="1:17" s="240" customFormat="1" ht="63.75" customHeight="1" x14ac:dyDescent="0.2">
      <c r="A264" s="874"/>
      <c r="B264" s="259" t="s">
        <v>4702</v>
      </c>
      <c r="C264" s="872"/>
      <c r="D264" s="260">
        <v>5003</v>
      </c>
      <c r="E264" s="260" t="s">
        <v>3329</v>
      </c>
      <c r="F264" s="261">
        <v>42251</v>
      </c>
      <c r="G264" s="262" t="s">
        <v>4703</v>
      </c>
      <c r="H264" s="280" t="s">
        <v>4704</v>
      </c>
      <c r="I264" s="263" t="s">
        <v>769</v>
      </c>
      <c r="J264" s="264"/>
      <c r="K264" s="263" t="s">
        <v>769</v>
      </c>
      <c r="L264" s="264"/>
      <c r="M264" s="400" t="s">
        <v>769</v>
      </c>
      <c r="N264" s="400"/>
      <c r="O264" s="400"/>
      <c r="P264" s="400"/>
      <c r="Q264" s="266"/>
    </row>
    <row r="265" spans="1:17" s="240" customFormat="1" ht="63.75" customHeight="1" x14ac:dyDescent="0.2">
      <c r="A265" s="874" t="s">
        <v>4705</v>
      </c>
      <c r="B265" s="259" t="s">
        <v>4706</v>
      </c>
      <c r="C265" s="872" t="s">
        <v>4707</v>
      </c>
      <c r="D265" s="260">
        <v>126.22</v>
      </c>
      <c r="E265" s="260" t="s">
        <v>3316</v>
      </c>
      <c r="F265" s="261">
        <v>42208</v>
      </c>
      <c r="G265" s="262" t="s">
        <v>4708</v>
      </c>
      <c r="H265" s="280" t="s">
        <v>4709</v>
      </c>
      <c r="I265" s="263" t="s">
        <v>769</v>
      </c>
      <c r="J265" s="264"/>
      <c r="K265" s="263" t="s">
        <v>769</v>
      </c>
      <c r="L265" s="264"/>
      <c r="M265" s="400" t="s">
        <v>769</v>
      </c>
      <c r="N265" s="400"/>
      <c r="O265" s="400"/>
      <c r="P265" s="400"/>
      <c r="Q265" s="266"/>
    </row>
    <row r="266" spans="1:17" s="240" customFormat="1" ht="63.75" customHeight="1" x14ac:dyDescent="0.2">
      <c r="A266" s="874"/>
      <c r="B266" s="259" t="s">
        <v>1690</v>
      </c>
      <c r="C266" s="872"/>
      <c r="D266" s="260">
        <v>224.77</v>
      </c>
      <c r="E266" s="260" t="s">
        <v>3316</v>
      </c>
      <c r="F266" s="261">
        <v>42208</v>
      </c>
      <c r="G266" s="262" t="s">
        <v>4710</v>
      </c>
      <c r="H266" s="280" t="s">
        <v>4711</v>
      </c>
      <c r="I266" s="263" t="s">
        <v>769</v>
      </c>
      <c r="J266" s="264"/>
      <c r="K266" s="263" t="s">
        <v>769</v>
      </c>
      <c r="L266" s="264"/>
      <c r="M266" s="400" t="s">
        <v>769</v>
      </c>
      <c r="N266" s="400"/>
      <c r="O266" s="400"/>
      <c r="P266" s="400"/>
      <c r="Q266" s="266"/>
    </row>
    <row r="267" spans="1:17" s="240" customFormat="1" ht="63.75" customHeight="1" x14ac:dyDescent="0.2">
      <c r="A267" s="874"/>
      <c r="B267" s="259" t="s">
        <v>4355</v>
      </c>
      <c r="C267" s="872"/>
      <c r="D267" s="260">
        <v>449</v>
      </c>
      <c r="E267" s="260" t="s">
        <v>3316</v>
      </c>
      <c r="F267" s="261">
        <v>42208</v>
      </c>
      <c r="G267" s="262" t="s">
        <v>4712</v>
      </c>
      <c r="H267" s="280" t="s">
        <v>4713</v>
      </c>
      <c r="I267" s="263" t="s">
        <v>769</v>
      </c>
      <c r="J267" s="264"/>
      <c r="K267" s="263" t="s">
        <v>769</v>
      </c>
      <c r="L267" s="264"/>
      <c r="M267" s="400" t="s">
        <v>769</v>
      </c>
      <c r="N267" s="400"/>
      <c r="O267" s="400"/>
      <c r="P267" s="400"/>
      <c r="Q267" s="266"/>
    </row>
    <row r="268" spans="1:17" s="240" customFormat="1" ht="63.75" customHeight="1" x14ac:dyDescent="0.2">
      <c r="A268" s="258" t="s">
        <v>4714</v>
      </c>
      <c r="B268" s="259" t="s">
        <v>4715</v>
      </c>
      <c r="C268" s="259" t="s">
        <v>3527</v>
      </c>
      <c r="D268" s="260">
        <v>1312.5</v>
      </c>
      <c r="E268" s="260" t="s">
        <v>3316</v>
      </c>
      <c r="F268" s="261">
        <v>42205</v>
      </c>
      <c r="G268" s="262" t="s">
        <v>4716</v>
      </c>
      <c r="H268" s="280" t="s">
        <v>4717</v>
      </c>
      <c r="I268" s="263" t="s">
        <v>769</v>
      </c>
      <c r="J268" s="264"/>
      <c r="K268" s="263" t="s">
        <v>769</v>
      </c>
      <c r="L268" s="264"/>
      <c r="M268" s="400"/>
      <c r="N268" s="400"/>
      <c r="O268" s="400" t="s">
        <v>769</v>
      </c>
      <c r="P268" s="400"/>
      <c r="Q268" s="266"/>
    </row>
    <row r="269" spans="1:17" s="240" customFormat="1" ht="63.75" customHeight="1" x14ac:dyDescent="0.2">
      <c r="A269" s="258" t="s">
        <v>4718</v>
      </c>
      <c r="B269" s="259" t="s">
        <v>4719</v>
      </c>
      <c r="C269" s="259" t="s">
        <v>4720</v>
      </c>
      <c r="D269" s="260">
        <v>1752.6</v>
      </c>
      <c r="E269" s="260" t="s">
        <v>3316</v>
      </c>
      <c r="F269" s="261">
        <v>42212</v>
      </c>
      <c r="G269" s="262" t="s">
        <v>4721</v>
      </c>
      <c r="H269" s="280" t="s">
        <v>4722</v>
      </c>
      <c r="I269" s="263" t="s">
        <v>769</v>
      </c>
      <c r="J269" s="264"/>
      <c r="K269" s="263" t="s">
        <v>769</v>
      </c>
      <c r="L269" s="264"/>
      <c r="M269" s="400" t="s">
        <v>769</v>
      </c>
      <c r="N269" s="400"/>
      <c r="O269" s="400"/>
      <c r="P269" s="400"/>
      <c r="Q269" s="266"/>
    </row>
    <row r="270" spans="1:17" s="240" customFormat="1" ht="63.75" customHeight="1" x14ac:dyDescent="0.2">
      <c r="A270" s="258" t="s">
        <v>4723</v>
      </c>
      <c r="B270" s="259" t="s">
        <v>3757</v>
      </c>
      <c r="C270" s="259" t="s">
        <v>4724</v>
      </c>
      <c r="D270" s="260">
        <v>600</v>
      </c>
      <c r="E270" s="260" t="s">
        <v>3316</v>
      </c>
      <c r="F270" s="261">
        <v>42212</v>
      </c>
      <c r="G270" s="262" t="s">
        <v>4725</v>
      </c>
      <c r="H270" s="280" t="s">
        <v>4726</v>
      </c>
      <c r="I270" s="407" t="s">
        <v>3298</v>
      </c>
      <c r="J270" s="408"/>
      <c r="K270" s="407" t="s">
        <v>3298</v>
      </c>
      <c r="L270" s="408"/>
      <c r="M270" s="409"/>
      <c r="N270" s="409"/>
      <c r="O270" s="409" t="s">
        <v>3298</v>
      </c>
      <c r="P270" s="409"/>
      <c r="Q270" s="266"/>
    </row>
    <row r="271" spans="1:17" s="240" customFormat="1" ht="63.75" customHeight="1" x14ac:dyDescent="0.2">
      <c r="A271" s="258" t="s">
        <v>4727</v>
      </c>
      <c r="B271" s="259" t="s">
        <v>4728</v>
      </c>
      <c r="C271" s="259" t="s">
        <v>3585</v>
      </c>
      <c r="D271" s="260">
        <v>11662.68</v>
      </c>
      <c r="E271" s="260" t="s">
        <v>3316</v>
      </c>
      <c r="F271" s="261">
        <v>42216</v>
      </c>
      <c r="G271" s="262" t="s">
        <v>4729</v>
      </c>
      <c r="H271" s="280" t="s">
        <v>4730</v>
      </c>
      <c r="I271" s="263" t="s">
        <v>769</v>
      </c>
      <c r="J271" s="264"/>
      <c r="K271" s="263"/>
      <c r="L271" s="263" t="s">
        <v>769</v>
      </c>
      <c r="M271" s="400"/>
      <c r="N271" s="400"/>
      <c r="O271" s="400"/>
      <c r="P271" s="400" t="s">
        <v>769</v>
      </c>
      <c r="Q271" s="278" t="s">
        <v>6212</v>
      </c>
    </row>
    <row r="272" spans="1:17" s="240" customFormat="1" ht="63.75" customHeight="1" x14ac:dyDescent="0.2">
      <c r="A272" s="258" t="s">
        <v>4731</v>
      </c>
      <c r="B272" s="259" t="s">
        <v>3363</v>
      </c>
      <c r="C272" s="259" t="s">
        <v>4732</v>
      </c>
      <c r="D272" s="260">
        <v>3825</v>
      </c>
      <c r="E272" s="260" t="s">
        <v>3648</v>
      </c>
      <c r="F272" s="261">
        <v>42223</v>
      </c>
      <c r="G272" s="262" t="s">
        <v>4733</v>
      </c>
      <c r="H272" s="280" t="s">
        <v>4734</v>
      </c>
      <c r="I272" s="263" t="s">
        <v>769</v>
      </c>
      <c r="J272" s="264"/>
      <c r="K272" s="263" t="s">
        <v>769</v>
      </c>
      <c r="L272" s="264"/>
      <c r="M272" s="400"/>
      <c r="N272" s="400"/>
      <c r="O272" s="400" t="s">
        <v>769</v>
      </c>
      <c r="P272" s="369"/>
      <c r="Q272" s="266"/>
    </row>
    <row r="273" spans="1:17" s="240" customFormat="1" ht="63.75" customHeight="1" x14ac:dyDescent="0.2">
      <c r="A273" s="258" t="s">
        <v>4735</v>
      </c>
      <c r="B273" s="259" t="s">
        <v>4736</v>
      </c>
      <c r="C273" s="259" t="s">
        <v>3375</v>
      </c>
      <c r="D273" s="260">
        <v>2475</v>
      </c>
      <c r="E273" s="260" t="s">
        <v>3648</v>
      </c>
      <c r="F273" s="261">
        <v>42229</v>
      </c>
      <c r="G273" s="262" t="s">
        <v>4737</v>
      </c>
      <c r="H273" s="280" t="s">
        <v>4738</v>
      </c>
      <c r="I273" s="263" t="s">
        <v>769</v>
      </c>
      <c r="J273" s="264"/>
      <c r="K273" s="263" t="s">
        <v>769</v>
      </c>
      <c r="L273" s="264"/>
      <c r="M273" s="400" t="s">
        <v>769</v>
      </c>
      <c r="N273" s="400"/>
      <c r="O273" s="400"/>
      <c r="P273" s="369"/>
      <c r="Q273" s="266"/>
    </row>
    <row r="274" spans="1:17" s="240" customFormat="1" ht="63.75" customHeight="1" x14ac:dyDescent="0.2">
      <c r="A274" s="258" t="s">
        <v>4739</v>
      </c>
      <c r="B274" s="259" t="s">
        <v>3399</v>
      </c>
      <c r="C274" s="259" t="s">
        <v>4740</v>
      </c>
      <c r="D274" s="260">
        <v>117</v>
      </c>
      <c r="E274" s="260" t="s">
        <v>3316</v>
      </c>
      <c r="F274" s="261">
        <v>42215</v>
      </c>
      <c r="G274" s="262" t="s">
        <v>4741</v>
      </c>
      <c r="H274" s="280" t="s">
        <v>4742</v>
      </c>
      <c r="I274" s="263" t="s">
        <v>769</v>
      </c>
      <c r="J274" s="264"/>
      <c r="K274" s="263" t="s">
        <v>769</v>
      </c>
      <c r="L274" s="264"/>
      <c r="M274" s="400" t="s">
        <v>769</v>
      </c>
      <c r="N274" s="400"/>
      <c r="O274" s="400"/>
      <c r="P274" s="369"/>
      <c r="Q274" s="266"/>
    </row>
    <row r="275" spans="1:17" s="240" customFormat="1" ht="63.75" customHeight="1" x14ac:dyDescent="0.2">
      <c r="A275" s="258" t="s">
        <v>4743</v>
      </c>
      <c r="B275" s="259" t="s">
        <v>3448</v>
      </c>
      <c r="C275" s="259" t="s">
        <v>4584</v>
      </c>
      <c r="D275" s="260">
        <v>2200</v>
      </c>
      <c r="E275" s="260" t="s">
        <v>3316</v>
      </c>
      <c r="F275" s="261">
        <v>42216</v>
      </c>
      <c r="G275" s="262" t="s">
        <v>4744</v>
      </c>
      <c r="H275" s="280" t="s">
        <v>4745</v>
      </c>
      <c r="I275" s="407" t="s">
        <v>769</v>
      </c>
      <c r="J275" s="408"/>
      <c r="K275" s="407" t="s">
        <v>769</v>
      </c>
      <c r="L275" s="408"/>
      <c r="M275" s="409" t="s">
        <v>769</v>
      </c>
      <c r="N275" s="409"/>
      <c r="O275" s="409"/>
      <c r="P275" s="303"/>
      <c r="Q275" s="266"/>
    </row>
    <row r="276" spans="1:17" s="240" customFormat="1" ht="63.75" customHeight="1" x14ac:dyDescent="0.2">
      <c r="A276" s="258" t="s">
        <v>4746</v>
      </c>
      <c r="B276" s="259" t="s">
        <v>3255</v>
      </c>
      <c r="C276" s="259" t="s">
        <v>3754</v>
      </c>
      <c r="D276" s="260">
        <v>271.2</v>
      </c>
      <c r="E276" s="260" t="s">
        <v>3316</v>
      </c>
      <c r="F276" s="261">
        <v>42209</v>
      </c>
      <c r="G276" s="262" t="s">
        <v>4747</v>
      </c>
      <c r="H276" s="280" t="s">
        <v>4748</v>
      </c>
      <c r="I276" s="263" t="s">
        <v>769</v>
      </c>
      <c r="J276" s="264"/>
      <c r="K276" s="263" t="s">
        <v>769</v>
      </c>
      <c r="L276" s="264"/>
      <c r="M276" s="400" t="s">
        <v>769</v>
      </c>
      <c r="N276" s="400"/>
      <c r="O276" s="400"/>
      <c r="P276" s="400"/>
      <c r="Q276" s="266"/>
    </row>
    <row r="277" spans="1:17" s="240" customFormat="1" ht="63.75" customHeight="1" x14ac:dyDescent="0.2">
      <c r="A277" s="874" t="s">
        <v>4749</v>
      </c>
      <c r="B277" s="259" t="s">
        <v>4484</v>
      </c>
      <c r="C277" s="872" t="s">
        <v>4750</v>
      </c>
      <c r="D277" s="260">
        <v>690.81</v>
      </c>
      <c r="E277" s="260" t="s">
        <v>3329</v>
      </c>
      <c r="F277" s="873">
        <v>42257</v>
      </c>
      <c r="G277" s="262" t="s">
        <v>4751</v>
      </c>
      <c r="H277" s="280" t="s">
        <v>4752</v>
      </c>
      <c r="I277" s="263" t="s">
        <v>769</v>
      </c>
      <c r="J277" s="264"/>
      <c r="K277" s="263" t="s">
        <v>769</v>
      </c>
      <c r="L277" s="264"/>
      <c r="M277" s="400" t="s">
        <v>769</v>
      </c>
      <c r="N277" s="400"/>
      <c r="O277" s="400"/>
      <c r="P277" s="400"/>
      <c r="Q277" s="266"/>
    </row>
    <row r="278" spans="1:17" s="240" customFormat="1" ht="63.75" customHeight="1" x14ac:dyDescent="0.2">
      <c r="A278" s="874"/>
      <c r="B278" s="259" t="s">
        <v>4385</v>
      </c>
      <c r="C278" s="872"/>
      <c r="D278" s="260">
        <v>11.3</v>
      </c>
      <c r="E278" s="260" t="s">
        <v>3329</v>
      </c>
      <c r="F278" s="873"/>
      <c r="G278" s="262" t="s">
        <v>4753</v>
      </c>
      <c r="H278" s="280" t="s">
        <v>4754</v>
      </c>
      <c r="I278" s="263" t="s">
        <v>769</v>
      </c>
      <c r="J278" s="264"/>
      <c r="K278" s="263" t="s">
        <v>769</v>
      </c>
      <c r="L278" s="264"/>
      <c r="M278" s="400" t="s">
        <v>769</v>
      </c>
      <c r="N278" s="400"/>
      <c r="O278" s="400"/>
      <c r="P278" s="400"/>
      <c r="Q278" s="266"/>
    </row>
    <row r="279" spans="1:17" s="240" customFormat="1" ht="63.75" customHeight="1" x14ac:dyDescent="0.2">
      <c r="A279" s="874"/>
      <c r="B279" s="259" t="s">
        <v>4397</v>
      </c>
      <c r="C279" s="872"/>
      <c r="D279" s="260">
        <v>668.32</v>
      </c>
      <c r="E279" s="260" t="s">
        <v>3329</v>
      </c>
      <c r="F279" s="873"/>
      <c r="G279" s="262" t="s">
        <v>4755</v>
      </c>
      <c r="H279" s="280" t="s">
        <v>4756</v>
      </c>
      <c r="I279" s="263" t="s">
        <v>769</v>
      </c>
      <c r="J279" s="264"/>
      <c r="K279" s="263" t="s">
        <v>769</v>
      </c>
      <c r="L279" s="264"/>
      <c r="M279" s="400"/>
      <c r="N279" s="400"/>
      <c r="O279" s="400" t="s">
        <v>769</v>
      </c>
      <c r="P279" s="400"/>
      <c r="Q279" s="266"/>
    </row>
    <row r="280" spans="1:17" s="240" customFormat="1" ht="63.75" customHeight="1" x14ac:dyDescent="0.2">
      <c r="A280" s="258" t="s">
        <v>4757</v>
      </c>
      <c r="B280" s="259" t="s">
        <v>4530</v>
      </c>
      <c r="C280" s="259" t="s">
        <v>4758</v>
      </c>
      <c r="D280" s="260">
        <v>200</v>
      </c>
      <c r="E280" s="260" t="s">
        <v>3648</v>
      </c>
      <c r="F280" s="261">
        <v>42233</v>
      </c>
      <c r="G280" s="262" t="s">
        <v>4759</v>
      </c>
      <c r="H280" s="280" t="s">
        <v>4760</v>
      </c>
      <c r="I280" s="263" t="s">
        <v>769</v>
      </c>
      <c r="J280" s="264"/>
      <c r="K280" s="263" t="s">
        <v>769</v>
      </c>
      <c r="L280" s="264"/>
      <c r="M280" s="400" t="s">
        <v>769</v>
      </c>
      <c r="N280" s="400"/>
      <c r="O280" s="400"/>
      <c r="P280" s="400"/>
      <c r="Q280" s="266"/>
    </row>
    <row r="281" spans="1:17" s="240" customFormat="1" ht="63.75" customHeight="1" x14ac:dyDescent="0.2">
      <c r="A281" s="874" t="s">
        <v>4761</v>
      </c>
      <c r="B281" s="259" t="s">
        <v>3255</v>
      </c>
      <c r="C281" s="872" t="s">
        <v>3441</v>
      </c>
      <c r="D281" s="260">
        <v>211.88</v>
      </c>
      <c r="E281" s="260" t="s">
        <v>3316</v>
      </c>
      <c r="F281" s="873">
        <v>42215</v>
      </c>
      <c r="G281" s="876" t="s">
        <v>4762</v>
      </c>
      <c r="H281" s="280" t="s">
        <v>4763</v>
      </c>
      <c r="I281" s="263" t="s">
        <v>769</v>
      </c>
      <c r="J281" s="264"/>
      <c r="K281" s="263" t="s">
        <v>769</v>
      </c>
      <c r="L281" s="264"/>
      <c r="M281" s="400" t="s">
        <v>769</v>
      </c>
      <c r="N281" s="400"/>
      <c r="O281" s="400"/>
      <c r="P281" s="400"/>
      <c r="Q281" s="266"/>
    </row>
    <row r="282" spans="1:17" s="240" customFormat="1" ht="63.75" customHeight="1" x14ac:dyDescent="0.2">
      <c r="A282" s="874"/>
      <c r="B282" s="259" t="s">
        <v>3260</v>
      </c>
      <c r="C282" s="872"/>
      <c r="D282" s="260">
        <v>150</v>
      </c>
      <c r="E282" s="260" t="s">
        <v>3316</v>
      </c>
      <c r="F282" s="873"/>
      <c r="G282" s="876"/>
      <c r="H282" s="280" t="s">
        <v>4764</v>
      </c>
      <c r="I282" s="263" t="s">
        <v>769</v>
      </c>
      <c r="J282" s="264"/>
      <c r="K282" s="263" t="s">
        <v>769</v>
      </c>
      <c r="L282" s="264"/>
      <c r="M282" s="400" t="s">
        <v>769</v>
      </c>
      <c r="N282" s="400"/>
      <c r="O282" s="400"/>
      <c r="P282" s="400"/>
      <c r="Q282" s="266"/>
    </row>
    <row r="283" spans="1:17" s="240" customFormat="1" ht="63.75" customHeight="1" x14ac:dyDescent="0.2">
      <c r="A283" s="258" t="s">
        <v>4765</v>
      </c>
      <c r="B283" s="259" t="s">
        <v>3483</v>
      </c>
      <c r="C283" s="259" t="s">
        <v>4766</v>
      </c>
      <c r="D283" s="260">
        <v>4628</v>
      </c>
      <c r="E283" s="260" t="s">
        <v>3648</v>
      </c>
      <c r="F283" s="261">
        <v>42240</v>
      </c>
      <c r="G283" s="262" t="s">
        <v>4767</v>
      </c>
      <c r="H283" s="280" t="s">
        <v>4768</v>
      </c>
      <c r="I283" s="407" t="s">
        <v>769</v>
      </c>
      <c r="J283" s="408"/>
      <c r="K283" s="407" t="s">
        <v>769</v>
      </c>
      <c r="L283" s="408"/>
      <c r="M283" s="409" t="s">
        <v>769</v>
      </c>
      <c r="N283" s="409"/>
      <c r="O283" s="409"/>
      <c r="P283" s="409"/>
      <c r="Q283" s="266"/>
    </row>
    <row r="284" spans="1:17" s="240" customFormat="1" ht="63.75" customHeight="1" x14ac:dyDescent="0.2">
      <c r="A284" s="258" t="s">
        <v>4769</v>
      </c>
      <c r="B284" s="259" t="s">
        <v>4770</v>
      </c>
      <c r="C284" s="259" t="s">
        <v>4771</v>
      </c>
      <c r="D284" s="260">
        <v>636</v>
      </c>
      <c r="E284" s="260" t="s">
        <v>3648</v>
      </c>
      <c r="F284" s="261">
        <v>42237</v>
      </c>
      <c r="G284" s="262" t="s">
        <v>4772</v>
      </c>
      <c r="H284" s="280" t="s">
        <v>4773</v>
      </c>
      <c r="I284" s="263" t="s">
        <v>769</v>
      </c>
      <c r="J284" s="264"/>
      <c r="K284" s="263" t="s">
        <v>769</v>
      </c>
      <c r="L284" s="264"/>
      <c r="M284" s="400"/>
      <c r="N284" s="400"/>
      <c r="O284" s="400" t="s">
        <v>769</v>
      </c>
      <c r="P284" s="400"/>
      <c r="Q284" s="266"/>
    </row>
    <row r="285" spans="1:17" s="240" customFormat="1" ht="63.75" customHeight="1" x14ac:dyDescent="0.2">
      <c r="A285" s="874" t="s">
        <v>4774</v>
      </c>
      <c r="B285" s="259" t="s">
        <v>4680</v>
      </c>
      <c r="C285" s="872" t="s">
        <v>4775</v>
      </c>
      <c r="D285" s="260">
        <v>912</v>
      </c>
      <c r="E285" s="260" t="s">
        <v>3648</v>
      </c>
      <c r="F285" s="873">
        <v>42240</v>
      </c>
      <c r="G285" s="262" t="s">
        <v>4776</v>
      </c>
      <c r="H285" s="280" t="s">
        <v>4777</v>
      </c>
      <c r="I285" s="263" t="s">
        <v>769</v>
      </c>
      <c r="J285" s="264"/>
      <c r="K285" s="263" t="s">
        <v>769</v>
      </c>
      <c r="L285" s="264"/>
      <c r="M285" s="400"/>
      <c r="N285" s="400"/>
      <c r="O285" s="400" t="s">
        <v>769</v>
      </c>
      <c r="P285" s="400"/>
      <c r="Q285" s="266"/>
    </row>
    <row r="286" spans="1:17" s="240" customFormat="1" ht="63.75" customHeight="1" x14ac:dyDescent="0.2">
      <c r="A286" s="874"/>
      <c r="B286" s="259" t="s">
        <v>3651</v>
      </c>
      <c r="C286" s="872"/>
      <c r="D286" s="260">
        <v>755.73</v>
      </c>
      <c r="E286" s="260" t="s">
        <v>3648</v>
      </c>
      <c r="F286" s="873"/>
      <c r="G286" s="262" t="s">
        <v>4778</v>
      </c>
      <c r="H286" s="280" t="s">
        <v>4779</v>
      </c>
      <c r="I286" s="263" t="s">
        <v>769</v>
      </c>
      <c r="J286" s="264"/>
      <c r="K286" s="263" t="s">
        <v>769</v>
      </c>
      <c r="L286" s="264"/>
      <c r="M286" s="400" t="s">
        <v>769</v>
      </c>
      <c r="N286" s="400"/>
      <c r="O286" s="400"/>
      <c r="P286" s="400"/>
      <c r="Q286" s="266"/>
    </row>
    <row r="287" spans="1:17" s="240" customFormat="1" ht="63.75" customHeight="1" x14ac:dyDescent="0.2">
      <c r="A287" s="874"/>
      <c r="B287" s="259" t="s">
        <v>4451</v>
      </c>
      <c r="C287" s="872"/>
      <c r="D287" s="260">
        <v>52.5</v>
      </c>
      <c r="E287" s="260" t="s">
        <v>3648</v>
      </c>
      <c r="F287" s="873"/>
      <c r="G287" s="262" t="s">
        <v>4780</v>
      </c>
      <c r="H287" s="280" t="s">
        <v>4781</v>
      </c>
      <c r="I287" s="263" t="s">
        <v>769</v>
      </c>
      <c r="J287" s="264"/>
      <c r="K287" s="263" t="s">
        <v>769</v>
      </c>
      <c r="L287" s="264"/>
      <c r="M287" s="400" t="s">
        <v>769</v>
      </c>
      <c r="N287" s="400"/>
      <c r="O287" s="400"/>
      <c r="P287" s="400"/>
      <c r="Q287" s="266"/>
    </row>
    <row r="288" spans="1:17" s="240" customFormat="1" ht="63.75" customHeight="1" x14ac:dyDescent="0.2">
      <c r="A288" s="874"/>
      <c r="B288" s="259" t="s">
        <v>4782</v>
      </c>
      <c r="C288" s="872"/>
      <c r="D288" s="260">
        <v>136.84</v>
      </c>
      <c r="E288" s="260" t="s">
        <v>3648</v>
      </c>
      <c r="F288" s="873"/>
      <c r="G288" s="262" t="s">
        <v>4783</v>
      </c>
      <c r="H288" s="280" t="s">
        <v>4784</v>
      </c>
      <c r="I288" s="263" t="s">
        <v>769</v>
      </c>
      <c r="J288" s="264"/>
      <c r="K288" s="263" t="s">
        <v>769</v>
      </c>
      <c r="L288" s="264"/>
      <c r="M288" s="400" t="s">
        <v>769</v>
      </c>
      <c r="N288" s="400"/>
      <c r="O288" s="400"/>
      <c r="P288" s="400"/>
      <c r="Q288" s="266"/>
    </row>
    <row r="289" spans="1:17" s="240" customFormat="1" ht="63.75" customHeight="1" x14ac:dyDescent="0.2">
      <c r="A289" s="874"/>
      <c r="B289" s="259" t="s">
        <v>4530</v>
      </c>
      <c r="C289" s="872"/>
      <c r="D289" s="260">
        <v>418</v>
      </c>
      <c r="E289" s="260" t="s">
        <v>3648</v>
      </c>
      <c r="F289" s="873"/>
      <c r="G289" s="262" t="s">
        <v>4785</v>
      </c>
      <c r="H289" s="280" t="s">
        <v>4786</v>
      </c>
      <c r="I289" s="263" t="s">
        <v>769</v>
      </c>
      <c r="J289" s="264"/>
      <c r="K289" s="263" t="s">
        <v>769</v>
      </c>
      <c r="L289" s="264"/>
      <c r="M289" s="400" t="s">
        <v>769</v>
      </c>
      <c r="N289" s="400"/>
      <c r="O289" s="400"/>
      <c r="P289" s="400"/>
      <c r="Q289" s="266"/>
    </row>
    <row r="290" spans="1:17" s="240" customFormat="1" ht="63.75" customHeight="1" x14ac:dyDescent="0.2">
      <c r="A290" s="874" t="s">
        <v>4787</v>
      </c>
      <c r="B290" s="259" t="s">
        <v>4563</v>
      </c>
      <c r="C290" s="872" t="s">
        <v>4788</v>
      </c>
      <c r="D290" s="260">
        <v>357.38</v>
      </c>
      <c r="E290" s="260" t="s">
        <v>3329</v>
      </c>
      <c r="F290" s="873">
        <v>42250</v>
      </c>
      <c r="G290" s="262" t="s">
        <v>4789</v>
      </c>
      <c r="H290" s="280" t="s">
        <v>4790</v>
      </c>
      <c r="I290" s="407"/>
      <c r="J290" s="408" t="s">
        <v>769</v>
      </c>
      <c r="K290" s="407"/>
      <c r="L290" s="408" t="s">
        <v>769</v>
      </c>
      <c r="M290" s="409"/>
      <c r="N290" s="409"/>
      <c r="O290" s="409"/>
      <c r="P290" s="409" t="s">
        <v>769</v>
      </c>
      <c r="Q290" s="266"/>
    </row>
    <row r="291" spans="1:17" s="240" customFormat="1" ht="63.75" customHeight="1" x14ac:dyDescent="0.2">
      <c r="A291" s="874"/>
      <c r="B291" s="259" t="s">
        <v>4435</v>
      </c>
      <c r="C291" s="872"/>
      <c r="D291" s="260">
        <v>1350</v>
      </c>
      <c r="E291" s="260" t="s">
        <v>3329</v>
      </c>
      <c r="F291" s="873"/>
      <c r="G291" s="262" t="s">
        <v>4791</v>
      </c>
      <c r="H291" s="280" t="s">
        <v>4792</v>
      </c>
      <c r="I291" s="263" t="s">
        <v>769</v>
      </c>
      <c r="J291" s="264"/>
      <c r="K291" s="263" t="s">
        <v>769</v>
      </c>
      <c r="L291" s="264"/>
      <c r="M291" s="400"/>
      <c r="N291" s="400"/>
      <c r="O291" s="400" t="s">
        <v>769</v>
      </c>
      <c r="P291" s="400"/>
      <c r="Q291" s="266"/>
    </row>
    <row r="292" spans="1:17" s="240" customFormat="1" ht="63.75" customHeight="1" x14ac:dyDescent="0.2">
      <c r="A292" s="874"/>
      <c r="B292" s="259" t="s">
        <v>3363</v>
      </c>
      <c r="C292" s="872"/>
      <c r="D292" s="260">
        <v>950</v>
      </c>
      <c r="E292" s="260" t="s">
        <v>3329</v>
      </c>
      <c r="F292" s="873"/>
      <c r="G292" s="262" t="s">
        <v>4793</v>
      </c>
      <c r="H292" s="280" t="s">
        <v>4794</v>
      </c>
      <c r="I292" s="263" t="s">
        <v>769</v>
      </c>
      <c r="J292" s="264"/>
      <c r="K292" s="263" t="s">
        <v>769</v>
      </c>
      <c r="L292" s="264"/>
      <c r="M292" s="400"/>
      <c r="N292" s="400"/>
      <c r="O292" s="400" t="s">
        <v>769</v>
      </c>
      <c r="P292" s="400"/>
      <c r="Q292" s="266"/>
    </row>
    <row r="293" spans="1:17" s="240" customFormat="1" ht="63.75" customHeight="1" x14ac:dyDescent="0.2">
      <c r="A293" s="874" t="s">
        <v>4795</v>
      </c>
      <c r="B293" s="259" t="s">
        <v>4796</v>
      </c>
      <c r="C293" s="872" t="s">
        <v>4797</v>
      </c>
      <c r="D293" s="260">
        <v>1500</v>
      </c>
      <c r="E293" s="260" t="s">
        <v>4798</v>
      </c>
      <c r="F293" s="873">
        <v>42277</v>
      </c>
      <c r="G293" s="262" t="s">
        <v>4799</v>
      </c>
      <c r="H293" s="280" t="s">
        <v>4800</v>
      </c>
      <c r="I293" s="407" t="s">
        <v>769</v>
      </c>
      <c r="J293" s="408"/>
      <c r="K293" s="407" t="s">
        <v>769</v>
      </c>
      <c r="L293" s="408"/>
      <c r="M293" s="409"/>
      <c r="N293" s="409"/>
      <c r="O293" s="409" t="s">
        <v>769</v>
      </c>
      <c r="P293" s="409"/>
      <c r="Q293" s="266"/>
    </row>
    <row r="294" spans="1:17" s="240" customFormat="1" ht="63.75" customHeight="1" x14ac:dyDescent="0.2">
      <c r="A294" s="874"/>
      <c r="B294" s="259" t="s">
        <v>4801</v>
      </c>
      <c r="C294" s="872"/>
      <c r="D294" s="260">
        <v>1500</v>
      </c>
      <c r="E294" s="260" t="s">
        <v>4798</v>
      </c>
      <c r="F294" s="873"/>
      <c r="G294" s="262" t="s">
        <v>4799</v>
      </c>
      <c r="H294" s="280" t="s">
        <v>4802</v>
      </c>
      <c r="I294" s="407" t="s">
        <v>769</v>
      </c>
      <c r="J294" s="408"/>
      <c r="K294" s="407" t="s">
        <v>769</v>
      </c>
      <c r="L294" s="408"/>
      <c r="M294" s="409"/>
      <c r="N294" s="409"/>
      <c r="O294" s="409" t="s">
        <v>769</v>
      </c>
      <c r="P294" s="303"/>
      <c r="Q294" s="266"/>
    </row>
    <row r="295" spans="1:17" s="240" customFormat="1" ht="63.75" customHeight="1" x14ac:dyDescent="0.2">
      <c r="A295" s="874"/>
      <c r="B295" s="259" t="s">
        <v>4803</v>
      </c>
      <c r="C295" s="872"/>
      <c r="D295" s="260">
        <v>1500</v>
      </c>
      <c r="E295" s="260" t="s">
        <v>4798</v>
      </c>
      <c r="F295" s="873"/>
      <c r="G295" s="262" t="s">
        <v>4799</v>
      </c>
      <c r="H295" s="280" t="s">
        <v>4804</v>
      </c>
      <c r="I295" s="407" t="s">
        <v>769</v>
      </c>
      <c r="J295" s="408"/>
      <c r="K295" s="407" t="s">
        <v>769</v>
      </c>
      <c r="L295" s="408"/>
      <c r="M295" s="409"/>
      <c r="N295" s="409"/>
      <c r="O295" s="409"/>
      <c r="P295" s="409" t="s">
        <v>769</v>
      </c>
      <c r="Q295" s="278" t="s">
        <v>6213</v>
      </c>
    </row>
    <row r="296" spans="1:17" s="240" customFormat="1" ht="63.75" customHeight="1" x14ac:dyDescent="0.2">
      <c r="A296" s="874"/>
      <c r="B296" s="259" t="s">
        <v>4805</v>
      </c>
      <c r="C296" s="872"/>
      <c r="D296" s="260">
        <v>1500</v>
      </c>
      <c r="E296" s="260" t="s">
        <v>4798</v>
      </c>
      <c r="F296" s="873"/>
      <c r="G296" s="262" t="s">
        <v>4799</v>
      </c>
      <c r="H296" s="280" t="s">
        <v>4806</v>
      </c>
      <c r="I296" s="407" t="s">
        <v>769</v>
      </c>
      <c r="J296" s="408"/>
      <c r="K296" s="407" t="s">
        <v>769</v>
      </c>
      <c r="L296" s="408"/>
      <c r="M296" s="409"/>
      <c r="N296" s="409"/>
      <c r="O296" s="409"/>
      <c r="P296" s="409" t="s">
        <v>769</v>
      </c>
      <c r="Q296" s="278" t="s">
        <v>6213</v>
      </c>
    </row>
    <row r="297" spans="1:17" s="240" customFormat="1" ht="63.75" customHeight="1" x14ac:dyDescent="0.2">
      <c r="A297" s="258" t="s">
        <v>4807</v>
      </c>
      <c r="B297" s="259" t="s">
        <v>4736</v>
      </c>
      <c r="C297" s="259" t="s">
        <v>4808</v>
      </c>
      <c r="D297" s="260">
        <v>361.6</v>
      </c>
      <c r="E297" s="260" t="s">
        <v>3648</v>
      </c>
      <c r="F297" s="261">
        <v>42243</v>
      </c>
      <c r="G297" s="262" t="s">
        <v>4809</v>
      </c>
      <c r="H297" s="280" t="s">
        <v>4810</v>
      </c>
      <c r="I297" s="367" t="s">
        <v>3238</v>
      </c>
      <c r="J297" s="367" t="s">
        <v>3238</v>
      </c>
      <c r="K297" s="367" t="s">
        <v>3238</v>
      </c>
      <c r="L297" s="367" t="s">
        <v>3238</v>
      </c>
      <c r="M297" s="367" t="s">
        <v>3238</v>
      </c>
      <c r="N297" s="367" t="s">
        <v>3238</v>
      </c>
      <c r="O297" s="367" t="s">
        <v>3238</v>
      </c>
      <c r="P297" s="367" t="s">
        <v>3238</v>
      </c>
      <c r="Q297" s="266" t="s">
        <v>6214</v>
      </c>
    </row>
    <row r="298" spans="1:17" s="240" customFormat="1" ht="63.75" customHeight="1" x14ac:dyDescent="0.2">
      <c r="A298" s="874" t="s">
        <v>4811</v>
      </c>
      <c r="B298" s="259" t="s">
        <v>4812</v>
      </c>
      <c r="C298" s="872" t="s">
        <v>4813</v>
      </c>
      <c r="D298" s="260">
        <v>4806.87</v>
      </c>
      <c r="E298" s="260" t="s">
        <v>3329</v>
      </c>
      <c r="F298" s="261">
        <v>42250</v>
      </c>
      <c r="G298" s="876" t="s">
        <v>4814</v>
      </c>
      <c r="H298" s="280" t="s">
        <v>4815</v>
      </c>
      <c r="I298" s="263" t="s">
        <v>769</v>
      </c>
      <c r="J298" s="264"/>
      <c r="K298" s="263" t="s">
        <v>769</v>
      </c>
      <c r="L298" s="264"/>
      <c r="M298" s="400" t="s">
        <v>769</v>
      </c>
      <c r="N298" s="400"/>
      <c r="O298" s="400"/>
      <c r="P298" s="400"/>
      <c r="Q298" s="266"/>
    </row>
    <row r="299" spans="1:17" s="240" customFormat="1" ht="63.75" customHeight="1" x14ac:dyDescent="0.2">
      <c r="A299" s="874"/>
      <c r="B299" s="259" t="s">
        <v>4816</v>
      </c>
      <c r="C299" s="872"/>
      <c r="D299" s="260">
        <v>1400</v>
      </c>
      <c r="E299" s="260" t="s">
        <v>3329</v>
      </c>
      <c r="F299" s="261">
        <v>42250</v>
      </c>
      <c r="G299" s="876"/>
      <c r="H299" s="280" t="s">
        <v>4817</v>
      </c>
      <c r="I299" s="263" t="s">
        <v>769</v>
      </c>
      <c r="J299" s="264"/>
      <c r="K299" s="263" t="s">
        <v>769</v>
      </c>
      <c r="L299" s="264"/>
      <c r="M299" s="400" t="s">
        <v>769</v>
      </c>
      <c r="N299" s="400"/>
      <c r="O299" s="400"/>
      <c r="P299" s="400"/>
      <c r="Q299" s="266"/>
    </row>
    <row r="300" spans="1:17" s="240" customFormat="1" ht="105" customHeight="1" x14ac:dyDescent="0.2">
      <c r="A300" s="258" t="s">
        <v>4818</v>
      </c>
      <c r="B300" s="259" t="s">
        <v>9</v>
      </c>
      <c r="C300" s="259" t="s">
        <v>4819</v>
      </c>
      <c r="D300" s="260">
        <v>8351.18</v>
      </c>
      <c r="E300" s="260" t="s">
        <v>3329</v>
      </c>
      <c r="F300" s="261">
        <v>42268</v>
      </c>
      <c r="G300" s="262" t="s">
        <v>4820</v>
      </c>
      <c r="H300" s="280" t="s">
        <v>4821</v>
      </c>
      <c r="I300" s="263" t="s">
        <v>769</v>
      </c>
      <c r="J300" s="264"/>
      <c r="K300" s="263" t="s">
        <v>769</v>
      </c>
      <c r="L300" s="264"/>
      <c r="M300" s="400"/>
      <c r="N300" s="400"/>
      <c r="O300" s="400"/>
      <c r="P300" s="400" t="s">
        <v>769</v>
      </c>
      <c r="Q300" s="278" t="s">
        <v>5921</v>
      </c>
    </row>
    <row r="301" spans="1:17" s="240" customFormat="1" ht="105" customHeight="1" x14ac:dyDescent="0.2">
      <c r="A301" s="874" t="s">
        <v>4822</v>
      </c>
      <c r="B301" s="259" t="s">
        <v>4823</v>
      </c>
      <c r="C301" s="872" t="s">
        <v>4824</v>
      </c>
      <c r="D301" s="260">
        <v>1610.5</v>
      </c>
      <c r="E301" s="260" t="s">
        <v>3329</v>
      </c>
      <c r="F301" s="873">
        <v>42268</v>
      </c>
      <c r="G301" s="262" t="s">
        <v>4825</v>
      </c>
      <c r="H301" s="280" t="s">
        <v>4826</v>
      </c>
      <c r="I301" s="263" t="s">
        <v>769</v>
      </c>
      <c r="J301" s="264"/>
      <c r="K301" s="263" t="s">
        <v>769</v>
      </c>
      <c r="L301" s="264"/>
      <c r="M301" s="400" t="s">
        <v>769</v>
      </c>
      <c r="N301" s="400"/>
      <c r="O301" s="400"/>
      <c r="P301" s="400"/>
      <c r="Q301" s="266"/>
    </row>
    <row r="302" spans="1:17" s="240" customFormat="1" ht="63.75" customHeight="1" x14ac:dyDescent="0.2">
      <c r="A302" s="874"/>
      <c r="B302" s="259" t="s">
        <v>4702</v>
      </c>
      <c r="C302" s="872"/>
      <c r="D302" s="260">
        <v>6104</v>
      </c>
      <c r="E302" s="260" t="s">
        <v>3329</v>
      </c>
      <c r="F302" s="873"/>
      <c r="G302" s="262" t="s">
        <v>4827</v>
      </c>
      <c r="H302" s="280" t="s">
        <v>4828</v>
      </c>
      <c r="I302" s="263" t="s">
        <v>769</v>
      </c>
      <c r="J302" s="264"/>
      <c r="K302" s="263" t="s">
        <v>769</v>
      </c>
      <c r="L302" s="264"/>
      <c r="M302" s="400" t="s">
        <v>769</v>
      </c>
      <c r="N302" s="400"/>
      <c r="O302" s="400"/>
      <c r="P302" s="400"/>
      <c r="Q302" s="266"/>
    </row>
    <row r="303" spans="1:17" s="240" customFormat="1" ht="63.75" customHeight="1" x14ac:dyDescent="0.2">
      <c r="A303" s="258" t="s">
        <v>4829</v>
      </c>
      <c r="B303" s="259" t="s">
        <v>4830</v>
      </c>
      <c r="C303" s="259" t="s">
        <v>4831</v>
      </c>
      <c r="D303" s="260">
        <v>950</v>
      </c>
      <c r="E303" s="260" t="s">
        <v>3329</v>
      </c>
      <c r="F303" s="261">
        <v>42269</v>
      </c>
      <c r="G303" s="262" t="s">
        <v>4832</v>
      </c>
      <c r="H303" s="280" t="s">
        <v>4833</v>
      </c>
      <c r="I303" s="407" t="s">
        <v>769</v>
      </c>
      <c r="J303" s="408"/>
      <c r="K303" s="407" t="s">
        <v>769</v>
      </c>
      <c r="L303" s="408"/>
      <c r="M303" s="409"/>
      <c r="N303" s="409"/>
      <c r="O303" s="409"/>
      <c r="P303" s="409" t="s">
        <v>769</v>
      </c>
      <c r="Q303" s="266"/>
    </row>
    <row r="304" spans="1:17" s="240" customFormat="1" ht="63.75" customHeight="1" x14ac:dyDescent="0.2">
      <c r="A304" s="258" t="s">
        <v>4834</v>
      </c>
      <c r="B304" s="259" t="s">
        <v>3255</v>
      </c>
      <c r="C304" s="259" t="s">
        <v>3368</v>
      </c>
      <c r="D304" s="260">
        <v>142.38</v>
      </c>
      <c r="E304" s="260" t="s">
        <v>3329</v>
      </c>
      <c r="F304" s="261">
        <v>42251</v>
      </c>
      <c r="G304" s="262" t="s">
        <v>4835</v>
      </c>
      <c r="H304" s="280" t="s">
        <v>4836</v>
      </c>
      <c r="I304" s="263" t="s">
        <v>769</v>
      </c>
      <c r="J304" s="264"/>
      <c r="K304" s="263" t="s">
        <v>769</v>
      </c>
      <c r="L304" s="264"/>
      <c r="M304" s="400" t="s">
        <v>769</v>
      </c>
      <c r="N304" s="400"/>
      <c r="O304" s="400"/>
      <c r="P304" s="400"/>
      <c r="Q304" s="266"/>
    </row>
    <row r="305" spans="1:17" s="240" customFormat="1" ht="63.75" customHeight="1" x14ac:dyDescent="0.2">
      <c r="A305" s="258" t="s">
        <v>4837</v>
      </c>
      <c r="B305" s="259" t="s">
        <v>4435</v>
      </c>
      <c r="C305" s="259" t="s">
        <v>4838</v>
      </c>
      <c r="D305" s="260">
        <v>9625.25</v>
      </c>
      <c r="E305" s="260" t="s">
        <v>3329</v>
      </c>
      <c r="F305" s="261">
        <v>42271</v>
      </c>
      <c r="G305" s="262" t="s">
        <v>4839</v>
      </c>
      <c r="H305" s="280" t="s">
        <v>4840</v>
      </c>
      <c r="I305" s="263" t="s">
        <v>769</v>
      </c>
      <c r="J305" s="264"/>
      <c r="K305" s="263" t="s">
        <v>769</v>
      </c>
      <c r="L305" s="264"/>
      <c r="M305" s="400" t="s">
        <v>769</v>
      </c>
      <c r="N305" s="400"/>
      <c r="O305" s="400"/>
      <c r="P305" s="400"/>
      <c r="Q305" s="266"/>
    </row>
    <row r="306" spans="1:17" s="240" customFormat="1" ht="63.75" customHeight="1" x14ac:dyDescent="0.2">
      <c r="A306" s="258" t="s">
        <v>4841</v>
      </c>
      <c r="B306" s="259" t="s">
        <v>4435</v>
      </c>
      <c r="C306" s="259" t="s">
        <v>4842</v>
      </c>
      <c r="D306" s="260">
        <v>1800</v>
      </c>
      <c r="E306" s="260" t="s">
        <v>3832</v>
      </c>
      <c r="F306" s="261">
        <v>42298</v>
      </c>
      <c r="G306" s="259" t="s">
        <v>4842</v>
      </c>
      <c r="H306" s="280" t="s">
        <v>4843</v>
      </c>
      <c r="I306" s="407" t="s">
        <v>769</v>
      </c>
      <c r="J306" s="408"/>
      <c r="K306" s="407" t="s">
        <v>769</v>
      </c>
      <c r="L306" s="408"/>
      <c r="M306" s="409" t="s">
        <v>769</v>
      </c>
      <c r="N306" s="409"/>
      <c r="O306" s="409"/>
      <c r="P306" s="409"/>
      <c r="Q306" s="266"/>
    </row>
    <row r="307" spans="1:17" s="240" customFormat="1" ht="63.75" customHeight="1" x14ac:dyDescent="0.2">
      <c r="A307" s="874" t="s">
        <v>4844</v>
      </c>
      <c r="B307" s="259" t="s">
        <v>4414</v>
      </c>
      <c r="C307" s="872" t="s">
        <v>4845</v>
      </c>
      <c r="D307" s="260">
        <v>1131.1300000000001</v>
      </c>
      <c r="E307" s="260" t="s">
        <v>3329</v>
      </c>
      <c r="F307" s="261">
        <v>42275</v>
      </c>
      <c r="G307" s="262" t="s">
        <v>4846</v>
      </c>
      <c r="H307" s="280" t="s">
        <v>4847</v>
      </c>
      <c r="I307" s="407" t="s">
        <v>769</v>
      </c>
      <c r="J307" s="408"/>
      <c r="K307" s="407" t="s">
        <v>769</v>
      </c>
      <c r="L307" s="408"/>
      <c r="M307" s="409" t="s">
        <v>769</v>
      </c>
      <c r="N307" s="409"/>
      <c r="O307" s="409"/>
      <c r="P307" s="409"/>
      <c r="Q307" s="266"/>
    </row>
    <row r="308" spans="1:17" s="240" customFormat="1" ht="63.75" customHeight="1" x14ac:dyDescent="0.2">
      <c r="A308" s="874"/>
      <c r="B308" s="259" t="s">
        <v>4848</v>
      </c>
      <c r="C308" s="872"/>
      <c r="D308" s="260">
        <v>210</v>
      </c>
      <c r="E308" s="260" t="s">
        <v>3329</v>
      </c>
      <c r="F308" s="261">
        <v>42275</v>
      </c>
      <c r="G308" s="262" t="s">
        <v>4849</v>
      </c>
      <c r="H308" s="280" t="s">
        <v>4850</v>
      </c>
      <c r="I308" s="263" t="s">
        <v>769</v>
      </c>
      <c r="J308" s="264"/>
      <c r="K308" s="263" t="s">
        <v>769</v>
      </c>
      <c r="L308" s="264"/>
      <c r="M308" s="400" t="s">
        <v>769</v>
      </c>
      <c r="N308" s="400"/>
      <c r="O308" s="400"/>
      <c r="P308" s="400"/>
      <c r="Q308" s="266"/>
    </row>
    <row r="309" spans="1:17" s="240" customFormat="1" ht="63.75" customHeight="1" x14ac:dyDescent="0.2">
      <c r="A309" s="874" t="s">
        <v>4851</v>
      </c>
      <c r="B309" s="259" t="s">
        <v>4852</v>
      </c>
      <c r="C309" s="872" t="s">
        <v>4853</v>
      </c>
      <c r="D309" s="260">
        <v>1460</v>
      </c>
      <c r="E309" s="260" t="s">
        <v>3832</v>
      </c>
      <c r="F309" s="261">
        <v>42296</v>
      </c>
      <c r="G309" s="262" t="s">
        <v>4854</v>
      </c>
      <c r="H309" s="280" t="s">
        <v>4855</v>
      </c>
      <c r="I309" s="263" t="s">
        <v>769</v>
      </c>
      <c r="J309" s="264"/>
      <c r="K309" s="263" t="s">
        <v>769</v>
      </c>
      <c r="L309" s="264"/>
      <c r="M309" s="400" t="s">
        <v>769</v>
      </c>
      <c r="N309" s="400"/>
      <c r="O309" s="400"/>
      <c r="P309" s="400"/>
      <c r="Q309" s="266"/>
    </row>
    <row r="310" spans="1:17" s="240" customFormat="1" ht="63.75" customHeight="1" x14ac:dyDescent="0.2">
      <c r="A310" s="874"/>
      <c r="B310" s="259" t="s">
        <v>3414</v>
      </c>
      <c r="C310" s="872"/>
      <c r="D310" s="260">
        <v>192</v>
      </c>
      <c r="E310" s="260" t="s">
        <v>3832</v>
      </c>
      <c r="F310" s="261">
        <v>42292</v>
      </c>
      <c r="G310" s="262" t="s">
        <v>4856</v>
      </c>
      <c r="H310" s="280" t="s">
        <v>4857</v>
      </c>
      <c r="I310" s="263" t="s">
        <v>769</v>
      </c>
      <c r="J310" s="264"/>
      <c r="K310" s="263" t="s">
        <v>769</v>
      </c>
      <c r="L310" s="264"/>
      <c r="M310" s="400" t="s">
        <v>769</v>
      </c>
      <c r="N310" s="400"/>
      <c r="O310" s="400"/>
      <c r="P310" s="400"/>
      <c r="Q310" s="266"/>
    </row>
    <row r="311" spans="1:17" s="240" customFormat="1" ht="63.75" customHeight="1" x14ac:dyDescent="0.2">
      <c r="A311" s="874" t="s">
        <v>4858</v>
      </c>
      <c r="B311" s="259" t="s">
        <v>3410</v>
      </c>
      <c r="C311" s="872" t="s">
        <v>4859</v>
      </c>
      <c r="D311" s="260">
        <v>83.76</v>
      </c>
      <c r="E311" s="260" t="s">
        <v>3329</v>
      </c>
      <c r="F311" s="873">
        <v>42275</v>
      </c>
      <c r="G311" s="262" t="s">
        <v>4860</v>
      </c>
      <c r="H311" s="280" t="s">
        <v>4861</v>
      </c>
      <c r="I311" s="263" t="s">
        <v>769</v>
      </c>
      <c r="J311" s="264"/>
      <c r="K311" s="263" t="s">
        <v>769</v>
      </c>
      <c r="L311" s="264"/>
      <c r="M311" s="400"/>
      <c r="N311" s="400"/>
      <c r="O311" s="400" t="s">
        <v>769</v>
      </c>
      <c r="P311" s="400"/>
      <c r="Q311" s="266"/>
    </row>
    <row r="312" spans="1:17" s="240" customFormat="1" ht="63.75" customHeight="1" x14ac:dyDescent="0.2">
      <c r="A312" s="874"/>
      <c r="B312" s="259" t="s">
        <v>3413</v>
      </c>
      <c r="C312" s="872"/>
      <c r="D312" s="260">
        <v>496.45</v>
      </c>
      <c r="E312" s="260" t="s">
        <v>3329</v>
      </c>
      <c r="F312" s="873"/>
      <c r="G312" s="262" t="s">
        <v>4860</v>
      </c>
      <c r="H312" s="280" t="s">
        <v>4862</v>
      </c>
      <c r="I312" s="263" t="s">
        <v>769</v>
      </c>
      <c r="J312" s="264"/>
      <c r="K312" s="263" t="s">
        <v>769</v>
      </c>
      <c r="L312" s="264"/>
      <c r="M312" s="400" t="s">
        <v>769</v>
      </c>
      <c r="N312" s="400"/>
      <c r="O312" s="400"/>
      <c r="P312" s="400"/>
      <c r="Q312" s="266"/>
    </row>
    <row r="313" spans="1:17" s="240" customFormat="1" ht="63.75" customHeight="1" x14ac:dyDescent="0.2">
      <c r="A313" s="874" t="s">
        <v>4863</v>
      </c>
      <c r="B313" s="259" t="s">
        <v>4864</v>
      </c>
      <c r="C313" s="872" t="s">
        <v>4865</v>
      </c>
      <c r="D313" s="260">
        <v>539.49</v>
      </c>
      <c r="E313" s="260" t="s">
        <v>4798</v>
      </c>
      <c r="F313" s="873">
        <v>42275</v>
      </c>
      <c r="G313" s="262" t="s">
        <v>4866</v>
      </c>
      <c r="H313" s="280" t="s">
        <v>4867</v>
      </c>
      <c r="I313" s="263" t="s">
        <v>769</v>
      </c>
      <c r="J313" s="264"/>
      <c r="K313" s="263" t="s">
        <v>769</v>
      </c>
      <c r="L313" s="264"/>
      <c r="M313" s="400" t="s">
        <v>769</v>
      </c>
      <c r="N313" s="400"/>
      <c r="O313" s="400"/>
      <c r="P313" s="400"/>
      <c r="Q313" s="266"/>
    </row>
    <row r="314" spans="1:17" s="240" customFormat="1" ht="63.75" customHeight="1" x14ac:dyDescent="0.2">
      <c r="A314" s="874"/>
      <c r="B314" s="259" t="s">
        <v>1735</v>
      </c>
      <c r="C314" s="872"/>
      <c r="D314" s="260">
        <v>480</v>
      </c>
      <c r="E314" s="260" t="s">
        <v>4798</v>
      </c>
      <c r="F314" s="873"/>
      <c r="G314" s="262" t="s">
        <v>4868</v>
      </c>
      <c r="H314" s="280" t="s">
        <v>4869</v>
      </c>
      <c r="I314" s="263" t="s">
        <v>769</v>
      </c>
      <c r="J314" s="264"/>
      <c r="K314" s="263" t="s">
        <v>769</v>
      </c>
      <c r="L314" s="264"/>
      <c r="M314" s="400" t="s">
        <v>769</v>
      </c>
      <c r="N314" s="400"/>
      <c r="O314" s="400"/>
      <c r="P314" s="400"/>
      <c r="Q314" s="266"/>
    </row>
    <row r="315" spans="1:17" s="240" customFormat="1" ht="63.75" customHeight="1" x14ac:dyDescent="0.2">
      <c r="A315" s="258" t="s">
        <v>4870</v>
      </c>
      <c r="B315" s="259" t="s">
        <v>4871</v>
      </c>
      <c r="C315" s="259" t="s">
        <v>4872</v>
      </c>
      <c r="D315" s="260">
        <v>2800</v>
      </c>
      <c r="E315" s="260" t="s">
        <v>4798</v>
      </c>
      <c r="F315" s="261">
        <v>42277</v>
      </c>
      <c r="G315" s="262" t="s">
        <v>4873</v>
      </c>
      <c r="H315" s="280" t="s">
        <v>4874</v>
      </c>
      <c r="I315" s="407" t="s">
        <v>769</v>
      </c>
      <c r="J315" s="408"/>
      <c r="K315" s="407" t="s">
        <v>769</v>
      </c>
      <c r="L315" s="408"/>
      <c r="M315" s="409" t="s">
        <v>769</v>
      </c>
      <c r="N315" s="409"/>
      <c r="O315" s="409"/>
      <c r="P315" s="409"/>
      <c r="Q315" s="266"/>
    </row>
    <row r="316" spans="1:17" s="240" customFormat="1" ht="63.75" customHeight="1" x14ac:dyDescent="0.2">
      <c r="A316" s="258" t="s">
        <v>4875</v>
      </c>
      <c r="B316" s="259" t="s">
        <v>4618</v>
      </c>
      <c r="C316" s="259" t="s">
        <v>4876</v>
      </c>
      <c r="D316" s="260">
        <v>1260</v>
      </c>
      <c r="E316" s="260" t="s">
        <v>3329</v>
      </c>
      <c r="F316" s="261">
        <v>42271</v>
      </c>
      <c r="G316" s="262" t="s">
        <v>4877</v>
      </c>
      <c r="H316" s="280" t="s">
        <v>4878</v>
      </c>
      <c r="I316" s="411" t="s">
        <v>3238</v>
      </c>
      <c r="J316" s="411" t="s">
        <v>3238</v>
      </c>
      <c r="K316" s="411" t="s">
        <v>3238</v>
      </c>
      <c r="L316" s="411" t="s">
        <v>3238</v>
      </c>
      <c r="M316" s="411" t="s">
        <v>3238</v>
      </c>
      <c r="N316" s="411" t="s">
        <v>3238</v>
      </c>
      <c r="O316" s="411" t="s">
        <v>3238</v>
      </c>
      <c r="P316" s="411" t="s">
        <v>3238</v>
      </c>
      <c r="Q316" s="266" t="s">
        <v>6215</v>
      </c>
    </row>
    <row r="317" spans="1:17" s="240" customFormat="1" ht="63.75" customHeight="1" x14ac:dyDescent="0.2">
      <c r="A317" s="874" t="s">
        <v>4879</v>
      </c>
      <c r="B317" s="259" t="s">
        <v>4358</v>
      </c>
      <c r="C317" s="872" t="s">
        <v>4880</v>
      </c>
      <c r="D317" s="260">
        <v>199.15</v>
      </c>
      <c r="E317" s="260" t="s">
        <v>3832</v>
      </c>
      <c r="F317" s="261">
        <v>42304</v>
      </c>
      <c r="G317" s="262" t="s">
        <v>4881</v>
      </c>
      <c r="H317" s="280" t="s">
        <v>4882</v>
      </c>
      <c r="I317" s="407" t="s">
        <v>769</v>
      </c>
      <c r="J317" s="408"/>
      <c r="K317" s="407" t="s">
        <v>769</v>
      </c>
      <c r="L317" s="408"/>
      <c r="M317" s="409"/>
      <c r="N317" s="409"/>
      <c r="O317" s="409" t="s">
        <v>769</v>
      </c>
      <c r="P317" s="409"/>
      <c r="Q317" s="266"/>
    </row>
    <row r="318" spans="1:17" s="240" customFormat="1" ht="63.75" customHeight="1" x14ac:dyDescent="0.2">
      <c r="A318" s="874"/>
      <c r="B318" s="259" t="s">
        <v>4702</v>
      </c>
      <c r="C318" s="872"/>
      <c r="D318" s="260">
        <v>203</v>
      </c>
      <c r="E318" s="260" t="s">
        <v>3832</v>
      </c>
      <c r="F318" s="261">
        <v>42304</v>
      </c>
      <c r="G318" s="262" t="s">
        <v>5079</v>
      </c>
      <c r="H318" s="280" t="s">
        <v>4883</v>
      </c>
      <c r="I318" s="407" t="s">
        <v>769</v>
      </c>
      <c r="J318" s="408"/>
      <c r="K318" s="407" t="s">
        <v>769</v>
      </c>
      <c r="L318" s="408"/>
      <c r="M318" s="409"/>
      <c r="N318" s="409"/>
      <c r="O318" s="409" t="s">
        <v>769</v>
      </c>
      <c r="P318" s="409"/>
      <c r="Q318" s="266"/>
    </row>
    <row r="319" spans="1:17" s="240" customFormat="1" ht="63.75" customHeight="1" x14ac:dyDescent="0.2">
      <c r="A319" s="874"/>
      <c r="B319" s="259" t="s">
        <v>4884</v>
      </c>
      <c r="C319" s="872"/>
      <c r="D319" s="260">
        <v>35.74</v>
      </c>
      <c r="E319" s="260" t="s">
        <v>3832</v>
      </c>
      <c r="F319" s="261">
        <v>42304</v>
      </c>
      <c r="G319" s="262" t="s">
        <v>4885</v>
      </c>
      <c r="H319" s="280" t="s">
        <v>4886</v>
      </c>
      <c r="I319" s="407" t="s">
        <v>769</v>
      </c>
      <c r="J319" s="408"/>
      <c r="K319" s="407" t="s">
        <v>769</v>
      </c>
      <c r="L319" s="408"/>
      <c r="M319" s="409"/>
      <c r="N319" s="409"/>
      <c r="O319" s="409" t="s">
        <v>769</v>
      </c>
      <c r="P319" s="409"/>
      <c r="Q319" s="266"/>
    </row>
    <row r="320" spans="1:17" s="240" customFormat="1" ht="63.75" customHeight="1" x14ac:dyDescent="0.2">
      <c r="A320" s="874"/>
      <c r="B320" s="259" t="s">
        <v>4451</v>
      </c>
      <c r="C320" s="872"/>
      <c r="D320" s="260">
        <v>75</v>
      </c>
      <c r="E320" s="260" t="s">
        <v>3832</v>
      </c>
      <c r="F320" s="261">
        <v>42304</v>
      </c>
      <c r="G320" s="262" t="s">
        <v>4887</v>
      </c>
      <c r="H320" s="280" t="s">
        <v>4888</v>
      </c>
      <c r="I320" s="407" t="s">
        <v>769</v>
      </c>
      <c r="J320" s="408"/>
      <c r="K320" s="407" t="s">
        <v>769</v>
      </c>
      <c r="L320" s="408"/>
      <c r="M320" s="409" t="s">
        <v>769</v>
      </c>
      <c r="N320" s="409"/>
      <c r="O320" s="409"/>
      <c r="P320" s="409"/>
      <c r="Q320" s="266"/>
    </row>
    <row r="321" spans="1:17" s="240" customFormat="1" ht="63.75" customHeight="1" x14ac:dyDescent="0.2">
      <c r="A321" s="874"/>
      <c r="B321" s="259" t="s">
        <v>4268</v>
      </c>
      <c r="C321" s="872"/>
      <c r="D321" s="260">
        <v>120</v>
      </c>
      <c r="E321" s="260" t="s">
        <v>3832</v>
      </c>
      <c r="F321" s="261">
        <v>42306</v>
      </c>
      <c r="G321" s="262" t="s">
        <v>4889</v>
      </c>
      <c r="H321" s="280" t="s">
        <v>4890</v>
      </c>
      <c r="I321" s="407" t="s">
        <v>769</v>
      </c>
      <c r="J321" s="408"/>
      <c r="K321" s="407" t="s">
        <v>769</v>
      </c>
      <c r="L321" s="408"/>
      <c r="M321" s="409"/>
      <c r="N321" s="409"/>
      <c r="O321" s="409" t="s">
        <v>769</v>
      </c>
      <c r="P321" s="409"/>
      <c r="Q321" s="266"/>
    </row>
    <row r="322" spans="1:17" s="240" customFormat="1" ht="63.75" customHeight="1" x14ac:dyDescent="0.2">
      <c r="A322" s="874"/>
      <c r="B322" s="259" t="s">
        <v>5080</v>
      </c>
      <c r="C322" s="872"/>
      <c r="D322" s="260">
        <v>147.5</v>
      </c>
      <c r="E322" s="260" t="s">
        <v>3832</v>
      </c>
      <c r="F322" s="261">
        <v>42306</v>
      </c>
      <c r="G322" s="262" t="s">
        <v>4891</v>
      </c>
      <c r="H322" s="280" t="s">
        <v>4892</v>
      </c>
      <c r="I322" s="263" t="s">
        <v>769</v>
      </c>
      <c r="J322" s="264"/>
      <c r="K322" s="263" t="s">
        <v>769</v>
      </c>
      <c r="L322" s="264"/>
      <c r="M322" s="400" t="s">
        <v>769</v>
      </c>
      <c r="N322" s="400"/>
      <c r="O322" s="400"/>
      <c r="P322" s="400"/>
      <c r="Q322" s="266"/>
    </row>
    <row r="323" spans="1:17" s="240" customFormat="1" ht="63.75" customHeight="1" x14ac:dyDescent="0.2">
      <c r="A323" s="258" t="s">
        <v>4893</v>
      </c>
      <c r="B323" s="259" t="s">
        <v>4894</v>
      </c>
      <c r="C323" s="259" t="s">
        <v>4895</v>
      </c>
      <c r="D323" s="260">
        <v>1937.5</v>
      </c>
      <c r="E323" s="260" t="s">
        <v>3329</v>
      </c>
      <c r="F323" s="261">
        <v>42270</v>
      </c>
      <c r="G323" s="262" t="s">
        <v>4896</v>
      </c>
      <c r="H323" s="280" t="s">
        <v>4897</v>
      </c>
      <c r="I323" s="263" t="s">
        <v>769</v>
      </c>
      <c r="J323" s="264"/>
      <c r="K323" s="263" t="s">
        <v>769</v>
      </c>
      <c r="L323" s="264"/>
      <c r="M323" s="400"/>
      <c r="N323" s="400"/>
      <c r="O323" s="400" t="s">
        <v>769</v>
      </c>
      <c r="P323" s="400"/>
      <c r="Q323" s="266"/>
    </row>
    <row r="324" spans="1:17" s="240" customFormat="1" ht="63.75" customHeight="1" x14ac:dyDescent="0.2">
      <c r="A324" s="874" t="s">
        <v>4898</v>
      </c>
      <c r="B324" s="259" t="s">
        <v>4002</v>
      </c>
      <c r="C324" s="872" t="s">
        <v>4899</v>
      </c>
      <c r="D324" s="260">
        <v>849.8</v>
      </c>
      <c r="E324" s="260" t="s">
        <v>3329</v>
      </c>
      <c r="F324" s="873">
        <v>42277</v>
      </c>
      <c r="G324" s="262" t="s">
        <v>4900</v>
      </c>
      <c r="H324" s="280" t="s">
        <v>4901</v>
      </c>
      <c r="I324" s="263" t="s">
        <v>769</v>
      </c>
      <c r="J324" s="264"/>
      <c r="K324" s="263" t="s">
        <v>769</v>
      </c>
      <c r="L324" s="264"/>
      <c r="M324" s="400" t="s">
        <v>769</v>
      </c>
      <c r="N324" s="400"/>
      <c r="O324" s="400"/>
      <c r="P324" s="400"/>
      <c r="Q324" s="266"/>
    </row>
    <row r="325" spans="1:17" s="240" customFormat="1" ht="63.75" customHeight="1" x14ac:dyDescent="0.2">
      <c r="A325" s="874"/>
      <c r="B325" s="259" t="s">
        <v>4608</v>
      </c>
      <c r="C325" s="872"/>
      <c r="D325" s="260">
        <v>285.25</v>
      </c>
      <c r="E325" s="260" t="s">
        <v>3329</v>
      </c>
      <c r="F325" s="873"/>
      <c r="G325" s="262" t="s">
        <v>4902</v>
      </c>
      <c r="H325" s="280" t="s">
        <v>4903</v>
      </c>
      <c r="I325" s="263" t="s">
        <v>769</v>
      </c>
      <c r="J325" s="264"/>
      <c r="K325" s="263" t="s">
        <v>769</v>
      </c>
      <c r="L325" s="264"/>
      <c r="M325" s="400" t="s">
        <v>769</v>
      </c>
      <c r="N325" s="400"/>
      <c r="O325" s="400"/>
      <c r="P325" s="400"/>
      <c r="Q325" s="266"/>
    </row>
    <row r="326" spans="1:17" s="240" customFormat="1" ht="63.75" customHeight="1" x14ac:dyDescent="0.2">
      <c r="A326" s="874"/>
      <c r="B326" s="259" t="s">
        <v>4702</v>
      </c>
      <c r="C326" s="872"/>
      <c r="D326" s="260">
        <v>8855</v>
      </c>
      <c r="E326" s="260" t="s">
        <v>3329</v>
      </c>
      <c r="F326" s="873"/>
      <c r="G326" s="262" t="s">
        <v>4904</v>
      </c>
      <c r="H326" s="280" t="s">
        <v>4905</v>
      </c>
      <c r="I326" s="407" t="s">
        <v>769</v>
      </c>
      <c r="J326" s="408"/>
      <c r="K326" s="407" t="s">
        <v>769</v>
      </c>
      <c r="L326" s="408"/>
      <c r="M326" s="409" t="s">
        <v>769</v>
      </c>
      <c r="N326" s="409"/>
      <c r="O326" s="409"/>
      <c r="P326" s="409"/>
      <c r="Q326" s="266"/>
    </row>
    <row r="327" spans="1:17" s="240" customFormat="1" ht="63.75" customHeight="1" x14ac:dyDescent="0.2">
      <c r="A327" s="258" t="s">
        <v>4906</v>
      </c>
      <c r="B327" s="259" t="s">
        <v>3259</v>
      </c>
      <c r="C327" s="259" t="s">
        <v>3441</v>
      </c>
      <c r="D327" s="260">
        <v>116.43</v>
      </c>
      <c r="E327" s="260" t="s">
        <v>3329</v>
      </c>
      <c r="F327" s="261">
        <v>42269</v>
      </c>
      <c r="G327" s="262" t="s">
        <v>4907</v>
      </c>
      <c r="H327" s="280" t="s">
        <v>4908</v>
      </c>
      <c r="I327" s="263" t="s">
        <v>769</v>
      </c>
      <c r="J327" s="264"/>
      <c r="K327" s="263" t="s">
        <v>769</v>
      </c>
      <c r="L327" s="264"/>
      <c r="M327" s="400" t="s">
        <v>769</v>
      </c>
      <c r="N327" s="400"/>
      <c r="O327" s="400"/>
      <c r="P327" s="400"/>
      <c r="Q327" s="266"/>
    </row>
    <row r="328" spans="1:17" s="240" customFormat="1" ht="63.75" customHeight="1" x14ac:dyDescent="0.2">
      <c r="A328" s="874" t="s">
        <v>4909</v>
      </c>
      <c r="B328" s="259" t="s">
        <v>4871</v>
      </c>
      <c r="C328" s="872" t="s">
        <v>4910</v>
      </c>
      <c r="D328" s="260">
        <v>3700</v>
      </c>
      <c r="E328" s="260" t="s">
        <v>3832</v>
      </c>
      <c r="F328" s="873">
        <v>42293</v>
      </c>
      <c r="G328" s="262" t="s">
        <v>5081</v>
      </c>
      <c r="H328" s="280" t="s">
        <v>4911</v>
      </c>
      <c r="I328" s="263" t="s">
        <v>769</v>
      </c>
      <c r="J328" s="264"/>
      <c r="K328" s="263" t="s">
        <v>769</v>
      </c>
      <c r="L328" s="264"/>
      <c r="M328" s="400" t="s">
        <v>769</v>
      </c>
      <c r="N328" s="400"/>
      <c r="O328" s="400"/>
      <c r="P328" s="400"/>
      <c r="Q328" s="266"/>
    </row>
    <row r="329" spans="1:17" s="240" customFormat="1" ht="63.75" customHeight="1" x14ac:dyDescent="0.2">
      <c r="A329" s="874"/>
      <c r="B329" s="259" t="s">
        <v>4912</v>
      </c>
      <c r="C329" s="872"/>
      <c r="D329" s="260">
        <v>102</v>
      </c>
      <c r="E329" s="260" t="s">
        <v>3832</v>
      </c>
      <c r="F329" s="873"/>
      <c r="G329" s="262" t="s">
        <v>4913</v>
      </c>
      <c r="H329" s="280" t="s">
        <v>4914</v>
      </c>
      <c r="I329" s="407" t="s">
        <v>769</v>
      </c>
      <c r="J329" s="408"/>
      <c r="K329" s="407" t="s">
        <v>769</v>
      </c>
      <c r="L329" s="408"/>
      <c r="M329" s="409" t="s">
        <v>769</v>
      </c>
      <c r="N329" s="409"/>
      <c r="O329" s="409"/>
      <c r="P329" s="409"/>
      <c r="Q329" s="266"/>
    </row>
    <row r="330" spans="1:17" s="240" customFormat="1" ht="63.75" customHeight="1" x14ac:dyDescent="0.2">
      <c r="A330" s="874"/>
      <c r="B330" s="259" t="s">
        <v>4530</v>
      </c>
      <c r="C330" s="872"/>
      <c r="D330" s="260">
        <v>444</v>
      </c>
      <c r="E330" s="260" t="s">
        <v>3832</v>
      </c>
      <c r="F330" s="873"/>
      <c r="G330" s="262" t="s">
        <v>5082</v>
      </c>
      <c r="H330" s="280" t="s">
        <v>4915</v>
      </c>
      <c r="I330" s="263" t="s">
        <v>769</v>
      </c>
      <c r="J330" s="264"/>
      <c r="K330" s="263" t="s">
        <v>769</v>
      </c>
      <c r="L330" s="264"/>
      <c r="M330" s="400" t="s">
        <v>769</v>
      </c>
      <c r="N330" s="400"/>
      <c r="O330" s="400"/>
      <c r="P330" s="400"/>
      <c r="Q330" s="266"/>
    </row>
    <row r="331" spans="1:17" s="240" customFormat="1" ht="63.75" customHeight="1" x14ac:dyDescent="0.2">
      <c r="A331" s="258" t="s">
        <v>4916</v>
      </c>
      <c r="B331" s="259" t="s">
        <v>4917</v>
      </c>
      <c r="C331" s="259" t="s">
        <v>4918</v>
      </c>
      <c r="D331" s="260">
        <v>1234</v>
      </c>
      <c r="E331" s="260" t="s">
        <v>4257</v>
      </c>
      <c r="F331" s="261">
        <v>42317</v>
      </c>
      <c r="G331" s="262" t="s">
        <v>4919</v>
      </c>
      <c r="H331" s="280" t="s">
        <v>4920</v>
      </c>
      <c r="I331" s="407" t="s">
        <v>769</v>
      </c>
      <c r="J331" s="408"/>
      <c r="K331" s="407" t="s">
        <v>769</v>
      </c>
      <c r="L331" s="408"/>
      <c r="M331" s="409" t="s">
        <v>769</v>
      </c>
      <c r="N331" s="409"/>
      <c r="O331" s="409"/>
      <c r="P331" s="409"/>
      <c r="Q331" s="266"/>
    </row>
    <row r="332" spans="1:17" s="240" customFormat="1" ht="63.75" customHeight="1" x14ac:dyDescent="0.2">
      <c r="A332" s="258" t="s">
        <v>4921</v>
      </c>
      <c r="B332" s="259" t="s">
        <v>4922</v>
      </c>
      <c r="C332" s="259" t="s">
        <v>4923</v>
      </c>
      <c r="D332" s="260">
        <v>1020</v>
      </c>
      <c r="E332" s="260" t="s">
        <v>3832</v>
      </c>
      <c r="F332" s="261">
        <v>42291</v>
      </c>
      <c r="G332" s="262" t="s">
        <v>5083</v>
      </c>
      <c r="H332" s="280" t="s">
        <v>4924</v>
      </c>
      <c r="I332" s="407" t="s">
        <v>769</v>
      </c>
      <c r="J332" s="408"/>
      <c r="K332" s="407" t="s">
        <v>769</v>
      </c>
      <c r="L332" s="408"/>
      <c r="M332" s="409" t="s">
        <v>769</v>
      </c>
      <c r="N332" s="409"/>
      <c r="O332" s="409"/>
      <c r="P332" s="409"/>
      <c r="Q332" s="266"/>
    </row>
    <row r="333" spans="1:17" s="240" customFormat="1" ht="63.75" customHeight="1" x14ac:dyDescent="0.2">
      <c r="A333" s="258" t="s">
        <v>4925</v>
      </c>
      <c r="B333" s="259" t="s">
        <v>3255</v>
      </c>
      <c r="C333" s="259" t="s">
        <v>3754</v>
      </c>
      <c r="D333" s="260">
        <v>271.2</v>
      </c>
      <c r="E333" s="260" t="s">
        <v>3832</v>
      </c>
      <c r="F333" s="261">
        <v>42291</v>
      </c>
      <c r="G333" s="262" t="s">
        <v>4926</v>
      </c>
      <c r="H333" s="280" t="s">
        <v>4927</v>
      </c>
      <c r="I333" s="263" t="s">
        <v>769</v>
      </c>
      <c r="J333" s="264"/>
      <c r="K333" s="263" t="s">
        <v>769</v>
      </c>
      <c r="L333" s="264"/>
      <c r="M333" s="400" t="s">
        <v>769</v>
      </c>
      <c r="N333" s="400"/>
      <c r="O333" s="400"/>
      <c r="P333" s="400"/>
      <c r="Q333" s="266"/>
    </row>
    <row r="334" spans="1:17" s="240" customFormat="1" ht="63.75" customHeight="1" x14ac:dyDescent="0.2">
      <c r="A334" s="258" t="s">
        <v>4928</v>
      </c>
      <c r="B334" s="259" t="s">
        <v>3549</v>
      </c>
      <c r="C334" s="259" t="s">
        <v>4929</v>
      </c>
      <c r="D334" s="260">
        <v>1236</v>
      </c>
      <c r="E334" s="260" t="s">
        <v>3832</v>
      </c>
      <c r="F334" s="261">
        <v>42304</v>
      </c>
      <c r="G334" s="262" t="s">
        <v>4930</v>
      </c>
      <c r="H334" s="280" t="s">
        <v>4931</v>
      </c>
      <c r="I334" s="263" t="s">
        <v>769</v>
      </c>
      <c r="J334" s="264"/>
      <c r="K334" s="263" t="s">
        <v>769</v>
      </c>
      <c r="L334" s="264"/>
      <c r="M334" s="400" t="s">
        <v>769</v>
      </c>
      <c r="N334" s="400"/>
      <c r="O334" s="400"/>
      <c r="P334" s="400"/>
      <c r="Q334" s="266"/>
    </row>
    <row r="335" spans="1:17" s="240" customFormat="1" ht="63.75" customHeight="1" x14ac:dyDescent="0.2">
      <c r="A335" s="258" t="s">
        <v>4932</v>
      </c>
      <c r="B335" s="259" t="s">
        <v>4299</v>
      </c>
      <c r="C335" s="259" t="s">
        <v>3605</v>
      </c>
      <c r="D335" s="260">
        <v>8995.08</v>
      </c>
      <c r="E335" s="260" t="s">
        <v>4257</v>
      </c>
      <c r="F335" s="261">
        <v>42326</v>
      </c>
      <c r="G335" s="262" t="s">
        <v>4933</v>
      </c>
      <c r="H335" s="280" t="s">
        <v>4934</v>
      </c>
      <c r="I335" s="407" t="s">
        <v>769</v>
      </c>
      <c r="J335" s="408"/>
      <c r="K335" s="407" t="s">
        <v>769</v>
      </c>
      <c r="L335" s="408"/>
      <c r="M335" s="409" t="s">
        <v>769</v>
      </c>
      <c r="N335" s="409"/>
      <c r="O335" s="409"/>
      <c r="P335" s="409"/>
      <c r="Q335" s="266"/>
    </row>
    <row r="336" spans="1:17" s="240" customFormat="1" ht="63.75" customHeight="1" x14ac:dyDescent="0.2">
      <c r="A336" s="258" t="s">
        <v>4935</v>
      </c>
      <c r="B336" s="259" t="s">
        <v>3801</v>
      </c>
      <c r="C336" s="259" t="s">
        <v>4936</v>
      </c>
      <c r="D336" s="260">
        <v>680</v>
      </c>
      <c r="E336" s="260" t="s">
        <v>4257</v>
      </c>
      <c r="F336" s="261">
        <v>42312</v>
      </c>
      <c r="G336" s="262" t="s">
        <v>4937</v>
      </c>
      <c r="H336" s="280" t="s">
        <v>4938</v>
      </c>
      <c r="I336" s="407" t="s">
        <v>769</v>
      </c>
      <c r="J336" s="408"/>
      <c r="K336" s="407" t="s">
        <v>769</v>
      </c>
      <c r="L336" s="408"/>
      <c r="M336" s="409" t="s">
        <v>769</v>
      </c>
      <c r="N336" s="409"/>
      <c r="O336" s="409"/>
      <c r="P336" s="409"/>
      <c r="Q336" s="266"/>
    </row>
    <row r="337" spans="1:17" s="240" customFormat="1" ht="63.75" customHeight="1" x14ac:dyDescent="0.2">
      <c r="A337" s="258" t="s">
        <v>4939</v>
      </c>
      <c r="B337" s="259" t="s">
        <v>5084</v>
      </c>
      <c r="C337" s="259" t="s">
        <v>4940</v>
      </c>
      <c r="D337" s="260">
        <v>895</v>
      </c>
      <c r="E337" s="260" t="s">
        <v>4257</v>
      </c>
      <c r="F337" s="261">
        <v>42319</v>
      </c>
      <c r="G337" s="262" t="s">
        <v>4941</v>
      </c>
      <c r="H337" s="280" t="s">
        <v>4942</v>
      </c>
      <c r="I337" s="263" t="s">
        <v>769</v>
      </c>
      <c r="J337" s="264"/>
      <c r="K337" s="263" t="s">
        <v>769</v>
      </c>
      <c r="L337" s="264"/>
      <c r="M337" s="400"/>
      <c r="N337" s="400"/>
      <c r="O337" s="400" t="s">
        <v>769</v>
      </c>
      <c r="P337" s="400"/>
      <c r="Q337" s="266"/>
    </row>
    <row r="338" spans="1:17" s="240" customFormat="1" ht="63.75" customHeight="1" x14ac:dyDescent="0.2">
      <c r="A338" s="258" t="s">
        <v>4943</v>
      </c>
      <c r="B338" s="259" t="s">
        <v>4944</v>
      </c>
      <c r="C338" s="259" t="s">
        <v>4945</v>
      </c>
      <c r="D338" s="260">
        <v>480</v>
      </c>
      <c r="E338" s="260" t="s">
        <v>4257</v>
      </c>
      <c r="F338" s="261">
        <v>42319</v>
      </c>
      <c r="G338" s="262" t="s">
        <v>4946</v>
      </c>
      <c r="H338" s="280" t="s">
        <v>4947</v>
      </c>
      <c r="I338" s="263" t="s">
        <v>769</v>
      </c>
      <c r="J338" s="264"/>
      <c r="K338" s="263" t="s">
        <v>769</v>
      </c>
      <c r="L338" s="264"/>
      <c r="M338" s="400" t="s">
        <v>769</v>
      </c>
      <c r="N338" s="400"/>
      <c r="O338" s="400"/>
      <c r="P338" s="400"/>
      <c r="Q338" s="266"/>
    </row>
    <row r="339" spans="1:17" s="240" customFormat="1" ht="88.5" customHeight="1" x14ac:dyDescent="0.2">
      <c r="A339" s="258" t="s">
        <v>4948</v>
      </c>
      <c r="B339" s="259" t="s">
        <v>3357</v>
      </c>
      <c r="C339" s="259" t="s">
        <v>4949</v>
      </c>
      <c r="D339" s="260">
        <v>460</v>
      </c>
      <c r="E339" s="260" t="s">
        <v>4257</v>
      </c>
      <c r="F339" s="261">
        <v>42320</v>
      </c>
      <c r="G339" s="262" t="s">
        <v>5085</v>
      </c>
      <c r="H339" s="280" t="s">
        <v>4950</v>
      </c>
      <c r="I339" s="407"/>
      <c r="J339" s="408" t="s">
        <v>769</v>
      </c>
      <c r="K339" s="407"/>
      <c r="L339" s="408" t="s">
        <v>769</v>
      </c>
      <c r="M339" s="409"/>
      <c r="N339" s="409"/>
      <c r="O339" s="409"/>
      <c r="P339" s="409" t="s">
        <v>769</v>
      </c>
      <c r="Q339" s="278" t="s">
        <v>5916</v>
      </c>
    </row>
    <row r="340" spans="1:17" s="240" customFormat="1" ht="63.75" customHeight="1" x14ac:dyDescent="0.2">
      <c r="A340" s="258" t="s">
        <v>4951</v>
      </c>
      <c r="B340" s="259" t="s">
        <v>4551</v>
      </c>
      <c r="C340" s="259" t="s">
        <v>4952</v>
      </c>
      <c r="D340" s="260">
        <v>1750</v>
      </c>
      <c r="E340" s="260" t="s">
        <v>4257</v>
      </c>
      <c r="F340" s="261">
        <v>42321</v>
      </c>
      <c r="G340" s="262" t="s">
        <v>4953</v>
      </c>
      <c r="H340" s="280" t="s">
        <v>4954</v>
      </c>
      <c r="I340" s="263" t="s">
        <v>769</v>
      </c>
      <c r="J340" s="264"/>
      <c r="K340" s="263" t="s">
        <v>769</v>
      </c>
      <c r="L340" s="264"/>
      <c r="M340" s="400"/>
      <c r="N340" s="400"/>
      <c r="O340" s="400" t="s">
        <v>769</v>
      </c>
      <c r="P340" s="400"/>
      <c r="Q340" s="266"/>
    </row>
    <row r="341" spans="1:17" s="240" customFormat="1" ht="63.75" customHeight="1" x14ac:dyDescent="0.2">
      <c r="A341" s="258" t="s">
        <v>4955</v>
      </c>
      <c r="B341" s="259" t="s">
        <v>4956</v>
      </c>
      <c r="C341" s="259" t="s">
        <v>5086</v>
      </c>
      <c r="D341" s="260">
        <v>1695</v>
      </c>
      <c r="E341" s="260" t="s">
        <v>4257</v>
      </c>
      <c r="F341" s="261">
        <v>42324</v>
      </c>
      <c r="G341" s="262" t="s">
        <v>4957</v>
      </c>
      <c r="H341" s="280" t="s">
        <v>4958</v>
      </c>
      <c r="I341" s="263" t="s">
        <v>769</v>
      </c>
      <c r="J341" s="264"/>
      <c r="K341" s="263" t="s">
        <v>769</v>
      </c>
      <c r="L341" s="264"/>
      <c r="M341" s="400" t="s">
        <v>769</v>
      </c>
      <c r="N341" s="400"/>
      <c r="O341" s="400"/>
      <c r="P341" s="400"/>
      <c r="Q341" s="266"/>
    </row>
    <row r="342" spans="1:17" s="240" customFormat="1" ht="63.75" customHeight="1" x14ac:dyDescent="0.2">
      <c r="A342" s="258" t="s">
        <v>4959</v>
      </c>
      <c r="B342" s="259" t="s">
        <v>4960</v>
      </c>
      <c r="C342" s="259" t="s">
        <v>4961</v>
      </c>
      <c r="D342" s="260">
        <v>3110</v>
      </c>
      <c r="E342" s="260" t="s">
        <v>4257</v>
      </c>
      <c r="F342" s="261">
        <v>42334</v>
      </c>
      <c r="G342" s="262" t="s">
        <v>4962</v>
      </c>
      <c r="H342" s="280" t="s">
        <v>4963</v>
      </c>
      <c r="I342" s="407" t="s">
        <v>769</v>
      </c>
      <c r="J342" s="408"/>
      <c r="K342" s="407" t="s">
        <v>769</v>
      </c>
      <c r="L342" s="408"/>
      <c r="M342" s="409" t="s">
        <v>769</v>
      </c>
      <c r="N342" s="409"/>
      <c r="O342" s="409"/>
      <c r="P342" s="409"/>
      <c r="Q342" s="266"/>
    </row>
    <row r="343" spans="1:17" s="240" customFormat="1" ht="63.75" customHeight="1" x14ac:dyDescent="0.2">
      <c r="A343" s="874" t="s">
        <v>4964</v>
      </c>
      <c r="B343" s="259" t="s">
        <v>3549</v>
      </c>
      <c r="C343" s="875" t="s">
        <v>4965</v>
      </c>
      <c r="D343" s="260">
        <v>117.75</v>
      </c>
      <c r="E343" s="260" t="s">
        <v>4257</v>
      </c>
      <c r="F343" s="873">
        <v>42334</v>
      </c>
      <c r="G343" s="262" t="s">
        <v>4966</v>
      </c>
      <c r="H343" s="280" t="s">
        <v>4967</v>
      </c>
      <c r="I343" s="263" t="s">
        <v>769</v>
      </c>
      <c r="J343" s="264"/>
      <c r="K343" s="263" t="s">
        <v>769</v>
      </c>
      <c r="L343" s="264"/>
      <c r="M343" s="400"/>
      <c r="N343" s="400"/>
      <c r="O343" s="400" t="s">
        <v>769</v>
      </c>
      <c r="P343" s="400"/>
      <c r="Q343" s="266"/>
    </row>
    <row r="344" spans="1:17" s="240" customFormat="1" ht="63.75" customHeight="1" x14ac:dyDescent="0.2">
      <c r="A344" s="874"/>
      <c r="B344" s="259" t="s">
        <v>4968</v>
      </c>
      <c r="C344" s="875"/>
      <c r="D344" s="260">
        <v>47.5</v>
      </c>
      <c r="E344" s="260" t="s">
        <v>4257</v>
      </c>
      <c r="F344" s="873"/>
      <c r="G344" s="262" t="s">
        <v>4969</v>
      </c>
      <c r="H344" s="280" t="s">
        <v>4970</v>
      </c>
      <c r="I344" s="263" t="s">
        <v>769</v>
      </c>
      <c r="J344" s="264"/>
      <c r="K344" s="263" t="s">
        <v>769</v>
      </c>
      <c r="L344" s="264"/>
      <c r="M344" s="400" t="s">
        <v>769</v>
      </c>
      <c r="N344" s="400"/>
      <c r="O344" s="400"/>
      <c r="P344" s="400"/>
      <c r="Q344" s="266"/>
    </row>
    <row r="345" spans="1:17" s="240" customFormat="1" ht="63.75" customHeight="1" x14ac:dyDescent="0.2">
      <c r="A345" s="874"/>
      <c r="B345" s="259" t="s">
        <v>4277</v>
      </c>
      <c r="C345" s="875"/>
      <c r="D345" s="260">
        <v>881.4</v>
      </c>
      <c r="E345" s="260" t="s">
        <v>4257</v>
      </c>
      <c r="F345" s="873"/>
      <c r="G345" s="262" t="s">
        <v>4971</v>
      </c>
      <c r="H345" s="280" t="s">
        <v>4972</v>
      </c>
      <c r="I345" s="263" t="s">
        <v>769</v>
      </c>
      <c r="J345" s="264"/>
      <c r="K345" s="263" t="s">
        <v>769</v>
      </c>
      <c r="L345" s="264"/>
      <c r="M345" s="400"/>
      <c r="N345" s="400"/>
      <c r="O345" s="400" t="s">
        <v>769</v>
      </c>
      <c r="P345" s="400"/>
      <c r="Q345" s="266"/>
    </row>
    <row r="346" spans="1:17" s="240" customFormat="1" ht="63.75" customHeight="1" x14ac:dyDescent="0.2">
      <c r="A346" s="874"/>
      <c r="B346" s="259" t="s">
        <v>3558</v>
      </c>
      <c r="C346" s="875"/>
      <c r="D346" s="260">
        <v>143.41999999999999</v>
      </c>
      <c r="E346" s="260" t="s">
        <v>4257</v>
      </c>
      <c r="F346" s="873"/>
      <c r="G346" s="262" t="s">
        <v>4973</v>
      </c>
      <c r="H346" s="280" t="s">
        <v>4974</v>
      </c>
      <c r="I346" s="263" t="s">
        <v>769</v>
      </c>
      <c r="J346" s="264"/>
      <c r="K346" s="263" t="s">
        <v>769</v>
      </c>
      <c r="L346" s="264"/>
      <c r="M346" s="400"/>
      <c r="N346" s="400"/>
      <c r="O346" s="400" t="s">
        <v>769</v>
      </c>
      <c r="P346" s="400"/>
      <c r="Q346" s="266"/>
    </row>
    <row r="347" spans="1:17" s="240" customFormat="1" ht="63.75" customHeight="1" x14ac:dyDescent="0.2">
      <c r="A347" s="258" t="s">
        <v>4975</v>
      </c>
      <c r="B347" s="259" t="s">
        <v>3651</v>
      </c>
      <c r="C347" s="259" t="s">
        <v>5087</v>
      </c>
      <c r="D347" s="260">
        <v>160</v>
      </c>
      <c r="E347" s="260" t="s">
        <v>4257</v>
      </c>
      <c r="F347" s="261">
        <v>42331</v>
      </c>
      <c r="G347" s="262" t="s">
        <v>4976</v>
      </c>
      <c r="H347" s="280" t="s">
        <v>4977</v>
      </c>
      <c r="I347" s="263" t="s">
        <v>769</v>
      </c>
      <c r="J347" s="264"/>
      <c r="K347" s="263" t="s">
        <v>769</v>
      </c>
      <c r="L347" s="264"/>
      <c r="M347" s="400" t="s">
        <v>769</v>
      </c>
      <c r="N347" s="400"/>
      <c r="O347" s="400"/>
      <c r="P347" s="400"/>
      <c r="Q347" s="266"/>
    </row>
    <row r="348" spans="1:17" s="240" customFormat="1" ht="63.75" customHeight="1" x14ac:dyDescent="0.2">
      <c r="A348" s="874" t="s">
        <v>4978</v>
      </c>
      <c r="B348" s="259" t="s">
        <v>4979</v>
      </c>
      <c r="C348" s="872" t="s">
        <v>4859</v>
      </c>
      <c r="D348" s="260">
        <v>60</v>
      </c>
      <c r="E348" s="260" t="s">
        <v>4257</v>
      </c>
      <c r="F348" s="873">
        <v>42333</v>
      </c>
      <c r="G348" s="262" t="s">
        <v>4980</v>
      </c>
      <c r="H348" s="280" t="s">
        <v>4981</v>
      </c>
      <c r="I348" s="263" t="s">
        <v>769</v>
      </c>
      <c r="J348" s="264"/>
      <c r="K348" s="263" t="s">
        <v>769</v>
      </c>
      <c r="L348" s="264"/>
      <c r="M348" s="400" t="s">
        <v>769</v>
      </c>
      <c r="N348" s="400"/>
      <c r="O348" s="400"/>
      <c r="P348" s="400"/>
      <c r="Q348" s="266"/>
    </row>
    <row r="349" spans="1:17" s="240" customFormat="1" ht="63.75" customHeight="1" x14ac:dyDescent="0.2">
      <c r="A349" s="874"/>
      <c r="B349" s="259" t="s">
        <v>3413</v>
      </c>
      <c r="C349" s="872"/>
      <c r="D349" s="260">
        <v>482.85</v>
      </c>
      <c r="E349" s="260" t="s">
        <v>4257</v>
      </c>
      <c r="F349" s="873"/>
      <c r="G349" s="262" t="s">
        <v>4982</v>
      </c>
      <c r="H349" s="280" t="s">
        <v>4983</v>
      </c>
      <c r="I349" s="263" t="s">
        <v>769</v>
      </c>
      <c r="J349" s="264"/>
      <c r="K349" s="263" t="s">
        <v>769</v>
      </c>
      <c r="L349" s="264"/>
      <c r="M349" s="400" t="s">
        <v>769</v>
      </c>
      <c r="N349" s="400"/>
      <c r="O349" s="400"/>
      <c r="P349" s="400"/>
      <c r="Q349" s="266"/>
    </row>
    <row r="350" spans="1:17" s="240" customFormat="1" ht="63.75" customHeight="1" x14ac:dyDescent="0.2">
      <c r="A350" s="874" t="s">
        <v>4984</v>
      </c>
      <c r="B350" s="259" t="s">
        <v>3399</v>
      </c>
      <c r="C350" s="872" t="s">
        <v>4985</v>
      </c>
      <c r="D350" s="260">
        <v>52</v>
      </c>
      <c r="E350" s="260" t="s">
        <v>4257</v>
      </c>
      <c r="F350" s="873">
        <v>42334</v>
      </c>
      <c r="G350" s="262" t="s">
        <v>4973</v>
      </c>
      <c r="H350" s="280" t="s">
        <v>4986</v>
      </c>
      <c r="I350" s="263" t="s">
        <v>769</v>
      </c>
      <c r="J350" s="264"/>
      <c r="K350" s="263" t="s">
        <v>769</v>
      </c>
      <c r="L350" s="264"/>
      <c r="M350" s="400" t="s">
        <v>769</v>
      </c>
      <c r="N350" s="400"/>
      <c r="O350" s="400"/>
      <c r="P350" s="400"/>
      <c r="Q350" s="266"/>
    </row>
    <row r="351" spans="1:17" s="240" customFormat="1" ht="63.75" customHeight="1" x14ac:dyDescent="0.2">
      <c r="A351" s="874"/>
      <c r="B351" s="259" t="s">
        <v>4355</v>
      </c>
      <c r="C351" s="872"/>
      <c r="D351" s="260">
        <v>39.9</v>
      </c>
      <c r="E351" s="260" t="s">
        <v>4257</v>
      </c>
      <c r="F351" s="873"/>
      <c r="G351" s="262" t="s">
        <v>4987</v>
      </c>
      <c r="H351" s="280" t="s">
        <v>4988</v>
      </c>
      <c r="I351" s="263" t="s">
        <v>769</v>
      </c>
      <c r="J351" s="264"/>
      <c r="K351" s="263" t="s">
        <v>769</v>
      </c>
      <c r="L351" s="264"/>
      <c r="M351" s="400" t="s">
        <v>769</v>
      </c>
      <c r="N351" s="400"/>
      <c r="O351" s="400"/>
      <c r="P351" s="400"/>
      <c r="Q351" s="266"/>
    </row>
    <row r="352" spans="1:17" s="240" customFormat="1" ht="63.75" customHeight="1" x14ac:dyDescent="0.2">
      <c r="A352" s="874"/>
      <c r="B352" s="259" t="s">
        <v>4358</v>
      </c>
      <c r="C352" s="872"/>
      <c r="D352" s="260">
        <v>23.45</v>
      </c>
      <c r="E352" s="260" t="s">
        <v>4257</v>
      </c>
      <c r="F352" s="873"/>
      <c r="G352" s="262" t="s">
        <v>4980</v>
      </c>
      <c r="H352" s="280" t="s">
        <v>4989</v>
      </c>
      <c r="I352" s="263" t="s">
        <v>769</v>
      </c>
      <c r="J352" s="264"/>
      <c r="K352" s="263" t="s">
        <v>769</v>
      </c>
      <c r="L352" s="264"/>
      <c r="M352" s="400" t="s">
        <v>769</v>
      </c>
      <c r="N352" s="400"/>
      <c r="O352" s="400"/>
      <c r="P352" s="400"/>
      <c r="Q352" s="266"/>
    </row>
    <row r="353" spans="1:17" s="240" customFormat="1" ht="94.5" customHeight="1" x14ac:dyDescent="0.2">
      <c r="A353" s="874" t="s">
        <v>4990</v>
      </c>
      <c r="B353" s="259" t="s">
        <v>4991</v>
      </c>
      <c r="C353" s="872" t="s">
        <v>4992</v>
      </c>
      <c r="D353" s="260">
        <v>258.89999999999998</v>
      </c>
      <c r="E353" s="260" t="s">
        <v>3779</v>
      </c>
      <c r="F353" s="873">
        <v>42341</v>
      </c>
      <c r="G353" s="262" t="s">
        <v>4993</v>
      </c>
      <c r="H353" s="280" t="s">
        <v>4994</v>
      </c>
      <c r="I353" s="407" t="s">
        <v>769</v>
      </c>
      <c r="J353" s="408"/>
      <c r="K353" s="407" t="s">
        <v>769</v>
      </c>
      <c r="L353" s="408"/>
      <c r="M353" s="409"/>
      <c r="N353" s="409"/>
      <c r="O353" s="409"/>
      <c r="P353" s="409" t="s">
        <v>769</v>
      </c>
      <c r="Q353" s="278" t="s">
        <v>6216</v>
      </c>
    </row>
    <row r="354" spans="1:17" s="240" customFormat="1" ht="63.75" customHeight="1" x14ac:dyDescent="0.2">
      <c r="A354" s="874"/>
      <c r="B354" s="259" t="s">
        <v>4414</v>
      </c>
      <c r="C354" s="872"/>
      <c r="D354" s="260">
        <v>542.4</v>
      </c>
      <c r="E354" s="260" t="s">
        <v>3779</v>
      </c>
      <c r="F354" s="873"/>
      <c r="G354" s="262" t="s">
        <v>4995</v>
      </c>
      <c r="H354" s="280" t="s">
        <v>4996</v>
      </c>
      <c r="I354" s="367" t="s">
        <v>769</v>
      </c>
      <c r="J354" s="368"/>
      <c r="K354" s="367" t="s">
        <v>769</v>
      </c>
      <c r="L354" s="368"/>
      <c r="M354" s="369" t="s">
        <v>769</v>
      </c>
      <c r="N354" s="369"/>
      <c r="O354" s="369"/>
      <c r="P354" s="369"/>
      <c r="Q354" s="266"/>
    </row>
    <row r="355" spans="1:17" s="240" customFormat="1" ht="63.75" customHeight="1" x14ac:dyDescent="0.2">
      <c r="A355" s="874" t="s">
        <v>4997</v>
      </c>
      <c r="B355" s="259" t="s">
        <v>3255</v>
      </c>
      <c r="C355" s="875" t="s">
        <v>3441</v>
      </c>
      <c r="D355" s="260">
        <v>169.5</v>
      </c>
      <c r="E355" s="260" t="s">
        <v>4257</v>
      </c>
      <c r="F355" s="873">
        <v>42327</v>
      </c>
      <c r="G355" s="873" t="s">
        <v>4998</v>
      </c>
      <c r="H355" s="280" t="s">
        <v>4999</v>
      </c>
      <c r="I355" s="367" t="s">
        <v>769</v>
      </c>
      <c r="J355" s="368"/>
      <c r="K355" s="367" t="s">
        <v>769</v>
      </c>
      <c r="L355" s="368"/>
      <c r="M355" s="369" t="s">
        <v>769</v>
      </c>
      <c r="N355" s="369"/>
      <c r="O355" s="369"/>
      <c r="P355" s="369"/>
      <c r="Q355" s="266"/>
    </row>
    <row r="356" spans="1:17" s="240" customFormat="1" ht="63.75" customHeight="1" x14ac:dyDescent="0.2">
      <c r="A356" s="874"/>
      <c r="B356" s="259" t="s">
        <v>3258</v>
      </c>
      <c r="C356" s="875"/>
      <c r="D356" s="260">
        <v>169.5</v>
      </c>
      <c r="E356" s="260" t="s">
        <v>4257</v>
      </c>
      <c r="F356" s="873"/>
      <c r="G356" s="873"/>
      <c r="H356" s="280" t="s">
        <v>5000</v>
      </c>
      <c r="I356" s="367" t="s">
        <v>769</v>
      </c>
      <c r="J356" s="368"/>
      <c r="K356" s="367" t="s">
        <v>769</v>
      </c>
      <c r="L356" s="368"/>
      <c r="M356" s="369" t="s">
        <v>769</v>
      </c>
      <c r="N356" s="369"/>
      <c r="O356" s="369"/>
      <c r="P356" s="369"/>
      <c r="Q356" s="266"/>
    </row>
    <row r="357" spans="1:17" s="240" customFormat="1" ht="63.75" customHeight="1" x14ac:dyDescent="0.2">
      <c r="A357" s="258" t="s">
        <v>5001</v>
      </c>
      <c r="B357" s="259" t="s">
        <v>4380</v>
      </c>
      <c r="C357" s="259" t="s">
        <v>5002</v>
      </c>
      <c r="D357" s="260">
        <v>120</v>
      </c>
      <c r="E357" s="260" t="s">
        <v>4257</v>
      </c>
      <c r="F357" s="261">
        <v>42333</v>
      </c>
      <c r="G357" s="262" t="s">
        <v>5003</v>
      </c>
      <c r="H357" s="280" t="s">
        <v>5004</v>
      </c>
      <c r="I357" s="367" t="s">
        <v>769</v>
      </c>
      <c r="J357" s="368"/>
      <c r="K357" s="367" t="s">
        <v>769</v>
      </c>
      <c r="L357" s="368"/>
      <c r="M357" s="369" t="s">
        <v>769</v>
      </c>
      <c r="N357" s="369"/>
      <c r="O357" s="369"/>
      <c r="P357" s="369"/>
      <c r="Q357" s="266"/>
    </row>
    <row r="358" spans="1:17" s="240" customFormat="1" ht="63.75" customHeight="1" x14ac:dyDescent="0.2">
      <c r="A358" s="258" t="s">
        <v>5005</v>
      </c>
      <c r="B358" s="259" t="s">
        <v>5006</v>
      </c>
      <c r="C358" s="259" t="s">
        <v>5007</v>
      </c>
      <c r="D358" s="260">
        <v>219</v>
      </c>
      <c r="E358" s="260" t="s">
        <v>3779</v>
      </c>
      <c r="F358" s="261">
        <v>42361</v>
      </c>
      <c r="G358" s="262" t="s">
        <v>5008</v>
      </c>
      <c r="H358" s="280" t="s">
        <v>5009</v>
      </c>
      <c r="I358" s="407" t="s">
        <v>769</v>
      </c>
      <c r="J358" s="408"/>
      <c r="K358" s="407" t="s">
        <v>769</v>
      </c>
      <c r="L358" s="408"/>
      <c r="M358" s="409" t="s">
        <v>769</v>
      </c>
      <c r="N358" s="409"/>
      <c r="O358" s="409"/>
      <c r="P358" s="409"/>
      <c r="Q358" s="266"/>
    </row>
    <row r="359" spans="1:17" s="240" customFormat="1" ht="63.75" customHeight="1" x14ac:dyDescent="0.2">
      <c r="A359" s="258" t="s">
        <v>5010</v>
      </c>
      <c r="B359" s="259" t="s">
        <v>3268</v>
      </c>
      <c r="C359" s="259" t="s">
        <v>3269</v>
      </c>
      <c r="D359" s="260">
        <v>566.54999999999995</v>
      </c>
      <c r="E359" s="260" t="s">
        <v>4257</v>
      </c>
      <c r="F359" s="261">
        <v>42325</v>
      </c>
      <c r="G359" s="262" t="s">
        <v>5011</v>
      </c>
      <c r="H359" s="280" t="s">
        <v>5012</v>
      </c>
      <c r="I359" s="407" t="s">
        <v>769</v>
      </c>
      <c r="J359" s="408"/>
      <c r="K359" s="407" t="s">
        <v>769</v>
      </c>
      <c r="L359" s="408"/>
      <c r="M359" s="409" t="s">
        <v>769</v>
      </c>
      <c r="N359" s="409"/>
      <c r="O359" s="409"/>
      <c r="P359" s="409"/>
      <c r="Q359" s="266"/>
    </row>
    <row r="360" spans="1:17" s="247" customFormat="1" ht="63.75" customHeight="1" x14ac:dyDescent="0.2">
      <c r="A360" s="871" t="s">
        <v>5013</v>
      </c>
      <c r="B360" s="259" t="s">
        <v>4823</v>
      </c>
      <c r="C360" s="872" t="s">
        <v>4015</v>
      </c>
      <c r="D360" s="271">
        <v>100166.74</v>
      </c>
      <c r="E360" s="272" t="s">
        <v>3531</v>
      </c>
      <c r="F360" s="261">
        <v>42104</v>
      </c>
      <c r="G360" s="273" t="s">
        <v>5014</v>
      </c>
      <c r="H360" s="274" t="s">
        <v>5088</v>
      </c>
      <c r="I360" s="263" t="s">
        <v>769</v>
      </c>
      <c r="J360" s="264"/>
      <c r="K360" s="263" t="s">
        <v>769</v>
      </c>
      <c r="L360" s="264"/>
      <c r="M360" s="263" t="s">
        <v>769</v>
      </c>
      <c r="N360" s="264"/>
      <c r="O360" s="263"/>
      <c r="P360" s="264"/>
      <c r="Q360" s="269"/>
    </row>
    <row r="361" spans="1:17" s="247" customFormat="1" ht="63.75" customHeight="1" x14ac:dyDescent="0.2">
      <c r="A361" s="871"/>
      <c r="B361" s="259" t="s">
        <v>1616</v>
      </c>
      <c r="C361" s="872"/>
      <c r="D361" s="271">
        <v>20665.95</v>
      </c>
      <c r="E361" s="272" t="s">
        <v>3531</v>
      </c>
      <c r="F361" s="261">
        <v>42104</v>
      </c>
      <c r="G361" s="273" t="s">
        <v>5015</v>
      </c>
      <c r="H361" s="274" t="s">
        <v>5089</v>
      </c>
      <c r="I361" s="263" t="s">
        <v>769</v>
      </c>
      <c r="J361" s="264"/>
      <c r="K361" s="263" t="s">
        <v>769</v>
      </c>
      <c r="L361" s="264"/>
      <c r="M361" s="263" t="s">
        <v>769</v>
      </c>
      <c r="N361" s="264"/>
      <c r="O361" s="263"/>
      <c r="P361" s="264"/>
      <c r="Q361" s="269"/>
    </row>
    <row r="362" spans="1:17" s="247" customFormat="1" ht="63.75" customHeight="1" x14ac:dyDescent="0.2">
      <c r="A362" s="871"/>
      <c r="B362" s="259" t="s">
        <v>4702</v>
      </c>
      <c r="C362" s="872"/>
      <c r="D362" s="271">
        <v>35661</v>
      </c>
      <c r="E362" s="272" t="s">
        <v>3531</v>
      </c>
      <c r="F362" s="261">
        <v>42104</v>
      </c>
      <c r="G362" s="273" t="s">
        <v>5014</v>
      </c>
      <c r="H362" s="274" t="s">
        <v>5016</v>
      </c>
      <c r="I362" s="263" t="s">
        <v>769</v>
      </c>
      <c r="J362" s="264"/>
      <c r="K362" s="263" t="s">
        <v>769</v>
      </c>
      <c r="L362" s="264"/>
      <c r="M362" s="263" t="s">
        <v>769</v>
      </c>
      <c r="N362" s="264"/>
      <c r="O362" s="263"/>
      <c r="P362" s="264"/>
      <c r="Q362" s="269"/>
    </row>
    <row r="363" spans="1:17" s="247" customFormat="1" ht="119.25" customHeight="1" x14ac:dyDescent="0.2">
      <c r="A363" s="871"/>
      <c r="B363" s="259" t="s">
        <v>3608</v>
      </c>
      <c r="C363" s="872"/>
      <c r="D363" s="271">
        <v>13670</v>
      </c>
      <c r="E363" s="272" t="s">
        <v>3531</v>
      </c>
      <c r="F363" s="261">
        <v>42104</v>
      </c>
      <c r="G363" s="273" t="s">
        <v>5017</v>
      </c>
      <c r="H363" s="274" t="s">
        <v>5018</v>
      </c>
      <c r="I363" s="407"/>
      <c r="J363" s="407" t="s">
        <v>769</v>
      </c>
      <c r="K363" s="407" t="s">
        <v>769</v>
      </c>
      <c r="L363" s="408"/>
      <c r="M363" s="407"/>
      <c r="N363" s="408"/>
      <c r="O363" s="407"/>
      <c r="P363" s="407" t="s">
        <v>769</v>
      </c>
      <c r="Q363" s="300" t="s">
        <v>5065</v>
      </c>
    </row>
    <row r="364" spans="1:17" s="247" customFormat="1" ht="183.75" customHeight="1" x14ac:dyDescent="0.2">
      <c r="A364" s="871" t="s">
        <v>5019</v>
      </c>
      <c r="B364" s="259" t="s">
        <v>5020</v>
      </c>
      <c r="C364" s="872" t="s">
        <v>5021</v>
      </c>
      <c r="D364" s="271">
        <v>6527.4</v>
      </c>
      <c r="E364" s="272" t="s">
        <v>3551</v>
      </c>
      <c r="F364" s="261">
        <v>42135</v>
      </c>
      <c r="G364" s="273" t="s">
        <v>5022</v>
      </c>
      <c r="H364" s="274" t="s">
        <v>5023</v>
      </c>
      <c r="I364" s="301"/>
      <c r="J364" s="301" t="s">
        <v>769</v>
      </c>
      <c r="K364" s="301" t="s">
        <v>769</v>
      </c>
      <c r="L364" s="302"/>
      <c r="M364" s="301"/>
      <c r="N364" s="302"/>
      <c r="O364" s="301"/>
      <c r="P364" s="301" t="s">
        <v>769</v>
      </c>
      <c r="Q364" s="300" t="s">
        <v>5068</v>
      </c>
    </row>
    <row r="365" spans="1:17" s="247" customFormat="1" ht="63.75" customHeight="1" x14ac:dyDescent="0.2">
      <c r="A365" s="871"/>
      <c r="B365" s="259" t="s">
        <v>5024</v>
      </c>
      <c r="C365" s="872"/>
      <c r="D365" s="271">
        <v>1252.48</v>
      </c>
      <c r="E365" s="272" t="s">
        <v>3551</v>
      </c>
      <c r="F365" s="261">
        <v>42135</v>
      </c>
      <c r="G365" s="273" t="s">
        <v>5025</v>
      </c>
      <c r="H365" s="274" t="s">
        <v>5026</v>
      </c>
      <c r="I365" s="263" t="s">
        <v>769</v>
      </c>
      <c r="J365" s="264"/>
      <c r="K365" s="263" t="s">
        <v>769</v>
      </c>
      <c r="L365" s="264"/>
      <c r="M365" s="263" t="s">
        <v>769</v>
      </c>
      <c r="N365" s="264"/>
      <c r="O365" s="263"/>
      <c r="P365" s="264"/>
      <c r="Q365" s="269"/>
    </row>
    <row r="366" spans="1:17" s="247" customFormat="1" ht="90.75" customHeight="1" x14ac:dyDescent="0.2">
      <c r="A366" s="871"/>
      <c r="B366" s="259" t="s">
        <v>3549</v>
      </c>
      <c r="C366" s="872"/>
      <c r="D366" s="271">
        <v>74572</v>
      </c>
      <c r="E366" s="272" t="s">
        <v>3551</v>
      </c>
      <c r="F366" s="261">
        <v>42135</v>
      </c>
      <c r="G366" s="273" t="s">
        <v>5027</v>
      </c>
      <c r="H366" s="274" t="s">
        <v>5028</v>
      </c>
      <c r="I366" s="407" t="s">
        <v>769</v>
      </c>
      <c r="J366" s="408"/>
      <c r="K366" s="407" t="s">
        <v>769</v>
      </c>
      <c r="L366" s="408"/>
      <c r="M366" s="407"/>
      <c r="N366" s="408"/>
      <c r="O366" s="407"/>
      <c r="P366" s="408" t="s">
        <v>769</v>
      </c>
      <c r="Q366" s="299" t="s">
        <v>5923</v>
      </c>
    </row>
    <row r="367" spans="1:17" s="247" customFormat="1" ht="63.75" customHeight="1" x14ac:dyDescent="0.2">
      <c r="A367" s="270" t="s">
        <v>5029</v>
      </c>
      <c r="B367" s="259" t="s">
        <v>5030</v>
      </c>
      <c r="C367" s="259" t="s">
        <v>3550</v>
      </c>
      <c r="D367" s="271" t="s">
        <v>3238</v>
      </c>
      <c r="E367" s="272" t="s">
        <v>3531</v>
      </c>
      <c r="F367" s="261">
        <v>42109</v>
      </c>
      <c r="G367" s="283" t="s">
        <v>5031</v>
      </c>
      <c r="H367" s="283" t="s">
        <v>5032</v>
      </c>
      <c r="I367" s="367" t="s">
        <v>3238</v>
      </c>
      <c r="J367" s="367" t="s">
        <v>3238</v>
      </c>
      <c r="K367" s="367" t="s">
        <v>3238</v>
      </c>
      <c r="L367" s="367" t="s">
        <v>3238</v>
      </c>
      <c r="M367" s="367" t="s">
        <v>3238</v>
      </c>
      <c r="N367" s="367" t="s">
        <v>3238</v>
      </c>
      <c r="O367" s="367" t="s">
        <v>3238</v>
      </c>
      <c r="P367" s="367" t="s">
        <v>3238</v>
      </c>
      <c r="Q367" s="269" t="s">
        <v>6217</v>
      </c>
    </row>
    <row r="368" spans="1:17" s="247" customFormat="1" ht="63.75" customHeight="1" x14ac:dyDescent="0.2">
      <c r="A368" s="871" t="s">
        <v>5033</v>
      </c>
      <c r="B368" s="259" t="s">
        <v>3468</v>
      </c>
      <c r="C368" s="872" t="s">
        <v>4007</v>
      </c>
      <c r="D368" s="271">
        <v>29259.200000000001</v>
      </c>
      <c r="E368" s="272" t="s">
        <v>3551</v>
      </c>
      <c r="F368" s="873">
        <v>42145</v>
      </c>
      <c r="G368" s="273" t="s">
        <v>5034</v>
      </c>
      <c r="H368" s="274" t="s">
        <v>5035</v>
      </c>
      <c r="I368" s="407"/>
      <c r="J368" s="407" t="s">
        <v>769</v>
      </c>
      <c r="K368" s="407" t="s">
        <v>769</v>
      </c>
      <c r="L368" s="408"/>
      <c r="M368" s="407"/>
      <c r="N368" s="408"/>
      <c r="O368" s="407"/>
      <c r="P368" s="407" t="s">
        <v>769</v>
      </c>
      <c r="Q368" s="299" t="s">
        <v>5924</v>
      </c>
    </row>
    <row r="369" spans="1:17" s="247" customFormat="1" ht="86.25" customHeight="1" x14ac:dyDescent="0.2">
      <c r="A369" s="871"/>
      <c r="B369" s="259" t="s">
        <v>4380</v>
      </c>
      <c r="C369" s="872"/>
      <c r="D369" s="271">
        <v>17682.259999999998</v>
      </c>
      <c r="E369" s="272" t="s">
        <v>3551</v>
      </c>
      <c r="F369" s="873"/>
      <c r="G369" s="273" t="s">
        <v>5036</v>
      </c>
      <c r="H369" s="274" t="s">
        <v>5037</v>
      </c>
      <c r="I369" s="407"/>
      <c r="J369" s="407" t="s">
        <v>769</v>
      </c>
      <c r="K369" s="407" t="s">
        <v>769</v>
      </c>
      <c r="L369" s="408"/>
      <c r="M369" s="407"/>
      <c r="N369" s="408"/>
      <c r="O369" s="407"/>
      <c r="P369" s="407" t="s">
        <v>769</v>
      </c>
      <c r="Q369" s="299" t="s">
        <v>5919</v>
      </c>
    </row>
    <row r="370" spans="1:17" s="247" customFormat="1" ht="63.75" customHeight="1" x14ac:dyDescent="0.2">
      <c r="A370" s="871"/>
      <c r="B370" s="259" t="s">
        <v>3549</v>
      </c>
      <c r="C370" s="872"/>
      <c r="D370" s="271">
        <v>27970</v>
      </c>
      <c r="E370" s="272" t="s">
        <v>3551</v>
      </c>
      <c r="F370" s="873"/>
      <c r="G370" s="273" t="s">
        <v>5038</v>
      </c>
      <c r="H370" s="274" t="s">
        <v>5039</v>
      </c>
      <c r="I370" s="263" t="s">
        <v>769</v>
      </c>
      <c r="J370" s="264"/>
      <c r="K370" s="263" t="s">
        <v>769</v>
      </c>
      <c r="L370" s="264"/>
      <c r="M370" s="263"/>
      <c r="N370" s="264"/>
      <c r="O370" s="263" t="s">
        <v>769</v>
      </c>
      <c r="P370" s="264"/>
      <c r="Q370" s="269"/>
    </row>
    <row r="371" spans="1:17" s="247" customFormat="1" ht="95.25" customHeight="1" x14ac:dyDescent="0.2">
      <c r="A371" s="871"/>
      <c r="B371" s="259" t="s">
        <v>4385</v>
      </c>
      <c r="C371" s="872"/>
      <c r="D371" s="271">
        <v>3127.4</v>
      </c>
      <c r="E371" s="272" t="s">
        <v>3551</v>
      </c>
      <c r="F371" s="873"/>
      <c r="G371" s="273" t="s">
        <v>5040</v>
      </c>
      <c r="H371" s="274" t="s">
        <v>5041</v>
      </c>
      <c r="I371" s="407"/>
      <c r="J371" s="407" t="s">
        <v>769</v>
      </c>
      <c r="K371" s="407" t="s">
        <v>769</v>
      </c>
      <c r="L371" s="408"/>
      <c r="M371" s="407"/>
      <c r="N371" s="408"/>
      <c r="O371" s="407"/>
      <c r="P371" s="407" t="s">
        <v>769</v>
      </c>
      <c r="Q371" s="299" t="s">
        <v>5923</v>
      </c>
    </row>
    <row r="372" spans="1:17" s="247" customFormat="1" ht="63.75" customHeight="1" x14ac:dyDescent="0.2">
      <c r="A372" s="270" t="s">
        <v>5042</v>
      </c>
      <c r="B372" s="259" t="s">
        <v>3558</v>
      </c>
      <c r="C372" s="259" t="s">
        <v>3550</v>
      </c>
      <c r="D372" s="271">
        <v>70000</v>
      </c>
      <c r="E372" s="272" t="s">
        <v>3361</v>
      </c>
      <c r="F372" s="261">
        <v>42179</v>
      </c>
      <c r="G372" s="273" t="s">
        <v>5069</v>
      </c>
      <c r="H372" s="274" t="s">
        <v>5043</v>
      </c>
      <c r="I372" s="407" t="s">
        <v>769</v>
      </c>
      <c r="J372" s="408"/>
      <c r="K372" s="407" t="s">
        <v>769</v>
      </c>
      <c r="L372" s="408"/>
      <c r="M372" s="407" t="s">
        <v>769</v>
      </c>
      <c r="N372" s="408"/>
      <c r="O372" s="407"/>
      <c r="P372" s="408"/>
      <c r="Q372" s="269"/>
    </row>
    <row r="373" spans="1:17" s="247" customFormat="1" ht="63.75" customHeight="1" x14ac:dyDescent="0.2">
      <c r="A373" s="871" t="s">
        <v>5044</v>
      </c>
      <c r="B373" s="259" t="s">
        <v>54</v>
      </c>
      <c r="C373" s="872" t="s">
        <v>5045</v>
      </c>
      <c r="D373" s="271">
        <v>5008</v>
      </c>
      <c r="E373" s="272" t="s">
        <v>3316</v>
      </c>
      <c r="F373" s="261">
        <v>42212</v>
      </c>
      <c r="G373" s="273" t="s">
        <v>5046</v>
      </c>
      <c r="H373" s="274" t="s">
        <v>5047</v>
      </c>
      <c r="I373" s="263" t="s">
        <v>769</v>
      </c>
      <c r="J373" s="264"/>
      <c r="K373" s="263" t="s">
        <v>769</v>
      </c>
      <c r="L373" s="264"/>
      <c r="M373" s="263" t="s">
        <v>769</v>
      </c>
      <c r="N373" s="264"/>
      <c r="O373" s="263"/>
      <c r="P373" s="368"/>
      <c r="Q373" s="269"/>
    </row>
    <row r="374" spans="1:17" s="247" customFormat="1" ht="63.75" customHeight="1" x14ac:dyDescent="0.2">
      <c r="A374" s="871"/>
      <c r="B374" s="259" t="s">
        <v>5048</v>
      </c>
      <c r="C374" s="872"/>
      <c r="D374" s="271">
        <v>28132.79</v>
      </c>
      <c r="E374" s="272" t="s">
        <v>3316</v>
      </c>
      <c r="F374" s="261">
        <v>42213</v>
      </c>
      <c r="G374" s="273" t="s">
        <v>5049</v>
      </c>
      <c r="H374" s="274" t="s">
        <v>5050</v>
      </c>
      <c r="I374" s="263" t="s">
        <v>769</v>
      </c>
      <c r="J374" s="264"/>
      <c r="K374" s="263" t="s">
        <v>769</v>
      </c>
      <c r="L374" s="264"/>
      <c r="M374" s="263" t="s">
        <v>769</v>
      </c>
      <c r="N374" s="264"/>
      <c r="O374" s="263"/>
      <c r="P374" s="368"/>
      <c r="Q374" s="269"/>
    </row>
    <row r="375" spans="1:17" s="247" customFormat="1" ht="92.25" customHeight="1" x14ac:dyDescent="0.2">
      <c r="A375" s="871"/>
      <c r="B375" s="259" t="s">
        <v>5051</v>
      </c>
      <c r="C375" s="872"/>
      <c r="D375" s="271">
        <v>29831</v>
      </c>
      <c r="E375" s="272" t="s">
        <v>3316</v>
      </c>
      <c r="F375" s="261">
        <v>42215</v>
      </c>
      <c r="G375" s="273" t="s">
        <v>5052</v>
      </c>
      <c r="H375" s="274" t="s">
        <v>5053</v>
      </c>
      <c r="I375" s="407"/>
      <c r="J375" s="407" t="s">
        <v>769</v>
      </c>
      <c r="K375" s="407" t="s">
        <v>769</v>
      </c>
      <c r="L375" s="408"/>
      <c r="M375" s="407"/>
      <c r="N375" s="408"/>
      <c r="O375" s="407"/>
      <c r="P375" s="407" t="s">
        <v>769</v>
      </c>
      <c r="Q375" s="299" t="s">
        <v>5920</v>
      </c>
    </row>
    <row r="376" spans="1:17" s="247" customFormat="1" ht="63.75" customHeight="1" x14ac:dyDescent="0.2">
      <c r="A376" s="270" t="s">
        <v>5054</v>
      </c>
      <c r="B376" s="259" t="s">
        <v>266</v>
      </c>
      <c r="C376" s="259" t="s">
        <v>5055</v>
      </c>
      <c r="D376" s="271">
        <v>78450</v>
      </c>
      <c r="E376" s="272" t="s">
        <v>3316</v>
      </c>
      <c r="F376" s="261">
        <v>42215</v>
      </c>
      <c r="G376" s="273" t="s">
        <v>5056</v>
      </c>
      <c r="H376" s="274" t="s">
        <v>5057</v>
      </c>
      <c r="I376" s="263" t="s">
        <v>769</v>
      </c>
      <c r="J376" s="264"/>
      <c r="K376" s="263" t="s">
        <v>769</v>
      </c>
      <c r="L376" s="264"/>
      <c r="M376" s="263" t="s">
        <v>769</v>
      </c>
      <c r="N376" s="264"/>
      <c r="O376" s="263"/>
      <c r="P376" s="264"/>
      <c r="Q376" s="269"/>
    </row>
    <row r="377" spans="1:17" s="247" customFormat="1" ht="63.75" customHeight="1" x14ac:dyDescent="0.2">
      <c r="A377" s="871" t="s">
        <v>5058</v>
      </c>
      <c r="B377" s="259" t="s">
        <v>4823</v>
      </c>
      <c r="C377" s="872" t="s">
        <v>4015</v>
      </c>
      <c r="D377" s="271">
        <v>92489.02</v>
      </c>
      <c r="E377" s="272" t="s">
        <v>4798</v>
      </c>
      <c r="F377" s="261">
        <v>42269</v>
      </c>
      <c r="G377" s="273" t="s">
        <v>5059</v>
      </c>
      <c r="H377" s="274" t="s">
        <v>5060</v>
      </c>
      <c r="I377" s="263" t="s">
        <v>769</v>
      </c>
      <c r="J377" s="264"/>
      <c r="K377" s="263" t="s">
        <v>769</v>
      </c>
      <c r="L377" s="264"/>
      <c r="M377" s="263" t="s">
        <v>769</v>
      </c>
      <c r="N377" s="264"/>
      <c r="O377" s="263"/>
      <c r="P377" s="264"/>
      <c r="Q377" s="269"/>
    </row>
    <row r="378" spans="1:17" s="247" customFormat="1" ht="63.75" customHeight="1" x14ac:dyDescent="0.2">
      <c r="A378" s="871"/>
      <c r="B378" s="259" t="s">
        <v>4702</v>
      </c>
      <c r="C378" s="872"/>
      <c r="D378" s="271">
        <v>46601</v>
      </c>
      <c r="E378" s="272" t="s">
        <v>4798</v>
      </c>
      <c r="F378" s="261">
        <v>42269</v>
      </c>
      <c r="G378" s="273" t="s">
        <v>5059</v>
      </c>
      <c r="H378" s="274" t="s">
        <v>5061</v>
      </c>
      <c r="I378" s="263" t="s">
        <v>769</v>
      </c>
      <c r="J378" s="264"/>
      <c r="K378" s="263" t="s">
        <v>769</v>
      </c>
      <c r="L378" s="264"/>
      <c r="M378" s="263" t="s">
        <v>769</v>
      </c>
      <c r="N378" s="264"/>
      <c r="O378" s="263"/>
      <c r="P378" s="264"/>
      <c r="Q378" s="269"/>
    </row>
    <row r="379" spans="1:17" s="240" customFormat="1" ht="84.75" customHeight="1" thickBot="1" x14ac:dyDescent="0.25">
      <c r="A379" s="284" t="s">
        <v>5062</v>
      </c>
      <c r="B379" s="285" t="s">
        <v>5063</v>
      </c>
      <c r="C379" s="285" t="s">
        <v>3985</v>
      </c>
      <c r="D379" s="286">
        <v>65000</v>
      </c>
      <c r="E379" s="287" t="s">
        <v>3551</v>
      </c>
      <c r="F379" s="288">
        <v>42130</v>
      </c>
      <c r="G379" s="289" t="s">
        <v>5070</v>
      </c>
      <c r="H379" s="290" t="s">
        <v>5064</v>
      </c>
      <c r="I379" s="412" t="s">
        <v>769</v>
      </c>
      <c r="J379" s="413"/>
      <c r="K379" s="412" t="s">
        <v>769</v>
      </c>
      <c r="L379" s="413"/>
      <c r="M379" s="414" t="s">
        <v>769</v>
      </c>
      <c r="N379" s="414"/>
      <c r="O379" s="414"/>
      <c r="P379" s="414"/>
      <c r="Q379" s="291"/>
    </row>
    <row r="380" spans="1:17" s="240" customFormat="1" ht="63.75" customHeight="1" thickTop="1" x14ac:dyDescent="0.2">
      <c r="A380" s="249"/>
      <c r="B380" s="250"/>
      <c r="C380" s="248"/>
      <c r="D380" s="253"/>
      <c r="E380" s="252"/>
      <c r="F380" s="250"/>
      <c r="G380" s="250"/>
      <c r="H380" s="250"/>
      <c r="M380" s="241"/>
      <c r="N380" s="241"/>
      <c r="O380" s="241"/>
      <c r="P380" s="241"/>
      <c r="Q380" s="241"/>
    </row>
    <row r="381" spans="1:17" s="240" customFormat="1" ht="63.75" customHeight="1" x14ac:dyDescent="0.2">
      <c r="A381" s="249"/>
      <c r="B381" s="250"/>
      <c r="C381" s="248"/>
      <c r="D381" s="253"/>
      <c r="E381" s="252"/>
      <c r="F381" s="250"/>
      <c r="G381" s="250"/>
      <c r="H381" s="250"/>
      <c r="M381" s="241"/>
      <c r="N381" s="241"/>
      <c r="O381" s="241"/>
      <c r="P381" s="241"/>
      <c r="Q381" s="241"/>
    </row>
    <row r="382" spans="1:17" s="240" customFormat="1" ht="63.75" customHeight="1" x14ac:dyDescent="0.2">
      <c r="A382" s="249"/>
      <c r="B382" s="250"/>
      <c r="C382" s="248"/>
      <c r="D382" s="253"/>
      <c r="E382" s="252"/>
      <c r="F382" s="250"/>
      <c r="G382" s="250"/>
      <c r="H382" s="250"/>
      <c r="M382" s="241"/>
      <c r="N382" s="241"/>
      <c r="O382" s="241"/>
      <c r="P382" s="241"/>
      <c r="Q382" s="241"/>
    </row>
    <row r="383" spans="1:17" s="240" customFormat="1" ht="63.75" customHeight="1" x14ac:dyDescent="0.2">
      <c r="A383" s="249"/>
      <c r="B383" s="250"/>
      <c r="C383" s="248"/>
      <c r="D383" s="253"/>
      <c r="E383" s="252"/>
      <c r="F383" s="250"/>
      <c r="G383" s="250"/>
      <c r="H383" s="250"/>
      <c r="M383" s="241"/>
      <c r="N383" s="241"/>
      <c r="O383" s="241"/>
      <c r="P383" s="241"/>
      <c r="Q383" s="241"/>
    </row>
    <row r="384" spans="1:17" s="240" customFormat="1" ht="63.75" customHeight="1" x14ac:dyDescent="0.2">
      <c r="A384" s="249"/>
      <c r="B384" s="250"/>
      <c r="C384" s="248"/>
      <c r="D384" s="253"/>
      <c r="E384" s="252"/>
      <c r="F384" s="250"/>
      <c r="G384" s="250"/>
      <c r="H384" s="250"/>
      <c r="M384" s="241"/>
      <c r="N384" s="241"/>
      <c r="O384" s="241"/>
      <c r="P384" s="241"/>
      <c r="Q384" s="241"/>
    </row>
    <row r="385" spans="1:17" s="240" customFormat="1" ht="63.75" customHeight="1" x14ac:dyDescent="0.2">
      <c r="A385" s="249"/>
      <c r="B385" s="250"/>
      <c r="C385" s="248"/>
      <c r="D385" s="253"/>
      <c r="E385" s="252"/>
      <c r="F385" s="250"/>
      <c r="G385" s="250"/>
      <c r="H385" s="250"/>
      <c r="M385" s="241"/>
      <c r="N385" s="241"/>
      <c r="O385" s="241"/>
      <c r="P385" s="241"/>
      <c r="Q385" s="241"/>
    </row>
    <row r="386" spans="1:17" s="240" customFormat="1" ht="63.75" customHeight="1" x14ac:dyDescent="0.2">
      <c r="A386" s="249"/>
      <c r="B386" s="250"/>
      <c r="C386" s="248"/>
      <c r="D386" s="253"/>
      <c r="E386" s="252"/>
      <c r="F386" s="250"/>
      <c r="G386" s="250"/>
      <c r="H386" s="250"/>
      <c r="M386" s="241"/>
      <c r="N386" s="241"/>
      <c r="O386" s="241"/>
      <c r="P386" s="241"/>
      <c r="Q386" s="241"/>
    </row>
    <row r="387" spans="1:17" s="240" customFormat="1" ht="63.75" customHeight="1" x14ac:dyDescent="0.2">
      <c r="A387" s="249"/>
      <c r="B387" s="250"/>
      <c r="C387" s="248"/>
      <c r="D387" s="253"/>
      <c r="E387" s="252"/>
      <c r="F387" s="250"/>
      <c r="G387" s="250"/>
      <c r="H387" s="250"/>
      <c r="M387" s="241"/>
      <c r="N387" s="241"/>
      <c r="O387" s="241"/>
      <c r="P387" s="241"/>
      <c r="Q387" s="241"/>
    </row>
    <row r="388" spans="1:17" s="240" customFormat="1" ht="63.75" customHeight="1" x14ac:dyDescent="0.2">
      <c r="A388" s="249"/>
      <c r="B388" s="250"/>
      <c r="C388" s="248"/>
      <c r="D388" s="253"/>
      <c r="E388" s="252"/>
      <c r="F388" s="250"/>
      <c r="G388" s="250"/>
      <c r="H388" s="250"/>
      <c r="M388" s="241"/>
      <c r="N388" s="241"/>
      <c r="O388" s="241"/>
      <c r="P388" s="241"/>
      <c r="Q388" s="241"/>
    </row>
    <row r="389" spans="1:17" s="240" customFormat="1" ht="63.75" customHeight="1" x14ac:dyDescent="0.2">
      <c r="A389" s="249"/>
      <c r="B389" s="250"/>
      <c r="C389" s="248"/>
      <c r="D389" s="253"/>
      <c r="E389" s="252"/>
      <c r="F389" s="250"/>
      <c r="G389" s="250"/>
      <c r="H389" s="250"/>
      <c r="M389" s="241"/>
      <c r="N389" s="241"/>
      <c r="O389" s="241"/>
      <c r="P389" s="241"/>
      <c r="Q389" s="241"/>
    </row>
    <row r="390" spans="1:17" s="240" customFormat="1" ht="63.75" customHeight="1" x14ac:dyDescent="0.2">
      <c r="A390" s="249"/>
      <c r="B390" s="250"/>
      <c r="C390" s="248"/>
      <c r="D390" s="253"/>
      <c r="E390" s="252"/>
      <c r="F390" s="250"/>
      <c r="G390" s="250"/>
      <c r="H390" s="250"/>
      <c r="M390" s="241"/>
      <c r="N390" s="241"/>
      <c r="O390" s="241"/>
      <c r="P390" s="241"/>
      <c r="Q390" s="241"/>
    </row>
    <row r="391" spans="1:17" s="240" customFormat="1" ht="63.75" customHeight="1" x14ac:dyDescent="0.2">
      <c r="A391" s="249"/>
      <c r="B391" s="250"/>
      <c r="C391" s="248"/>
      <c r="D391" s="253"/>
      <c r="E391" s="252"/>
      <c r="F391" s="250"/>
      <c r="G391" s="250"/>
      <c r="H391" s="250"/>
      <c r="M391" s="241"/>
      <c r="N391" s="241"/>
      <c r="O391" s="241"/>
      <c r="P391" s="241"/>
      <c r="Q391" s="241"/>
    </row>
    <row r="392" spans="1:17" s="240" customFormat="1" ht="63.75" customHeight="1" x14ac:dyDescent="0.2">
      <c r="A392" s="249"/>
      <c r="B392" s="250"/>
      <c r="C392" s="248"/>
      <c r="D392" s="253"/>
      <c r="E392" s="252"/>
      <c r="F392" s="250"/>
      <c r="G392" s="250"/>
      <c r="H392" s="250"/>
      <c r="M392" s="241"/>
      <c r="N392" s="241"/>
      <c r="O392" s="241"/>
      <c r="P392" s="241"/>
      <c r="Q392" s="241"/>
    </row>
    <row r="393" spans="1:17" s="240" customFormat="1" ht="63.75" customHeight="1" x14ac:dyDescent="0.2">
      <c r="A393" s="249"/>
      <c r="B393" s="250"/>
      <c r="C393" s="248"/>
      <c r="D393" s="253"/>
      <c r="E393" s="252"/>
      <c r="F393" s="250"/>
      <c r="G393" s="250"/>
      <c r="H393" s="250"/>
      <c r="M393" s="241"/>
      <c r="N393" s="241"/>
      <c r="O393" s="241"/>
      <c r="P393" s="241"/>
      <c r="Q393" s="241"/>
    </row>
    <row r="394" spans="1:17" s="240" customFormat="1" ht="63.75" customHeight="1" x14ac:dyDescent="0.2">
      <c r="A394" s="249"/>
      <c r="B394" s="250"/>
      <c r="C394" s="248"/>
      <c r="D394" s="253"/>
      <c r="E394" s="252"/>
      <c r="F394" s="250"/>
      <c r="G394" s="250"/>
      <c r="H394" s="250"/>
      <c r="M394" s="241"/>
      <c r="N394" s="241"/>
      <c r="O394" s="241"/>
      <c r="P394" s="241"/>
      <c r="Q394" s="241"/>
    </row>
    <row r="395" spans="1:17" s="240" customFormat="1" ht="63.75" customHeight="1" x14ac:dyDescent="0.2">
      <c r="A395" s="249"/>
      <c r="B395" s="250"/>
      <c r="C395" s="248"/>
      <c r="D395" s="253"/>
      <c r="E395" s="252"/>
      <c r="F395" s="250"/>
      <c r="G395" s="250"/>
      <c r="H395" s="250"/>
      <c r="M395" s="241"/>
      <c r="N395" s="241"/>
      <c r="O395" s="241"/>
      <c r="P395" s="241"/>
      <c r="Q395" s="241"/>
    </row>
    <row r="396" spans="1:17" s="240" customFormat="1" ht="63.75" customHeight="1" x14ac:dyDescent="0.2">
      <c r="A396" s="249"/>
      <c r="B396" s="250"/>
      <c r="C396" s="248"/>
      <c r="D396" s="253"/>
      <c r="E396" s="252"/>
      <c r="F396" s="250"/>
      <c r="G396" s="250"/>
      <c r="H396" s="250"/>
      <c r="M396" s="241"/>
      <c r="N396" s="241"/>
      <c r="O396" s="241"/>
      <c r="P396" s="241"/>
      <c r="Q396" s="241"/>
    </row>
    <row r="397" spans="1:17" s="240" customFormat="1" ht="63.75" customHeight="1" x14ac:dyDescent="0.2">
      <c r="A397" s="249"/>
      <c r="B397" s="250"/>
      <c r="C397" s="248"/>
      <c r="D397" s="253"/>
      <c r="E397" s="252"/>
      <c r="F397" s="250"/>
      <c r="G397" s="250"/>
      <c r="H397" s="250"/>
      <c r="M397" s="241"/>
      <c r="N397" s="241"/>
      <c r="O397" s="241"/>
      <c r="P397" s="241"/>
      <c r="Q397" s="241"/>
    </row>
    <row r="398" spans="1:17" s="240" customFormat="1" ht="63.75" customHeight="1" x14ac:dyDescent="0.2">
      <c r="A398" s="249"/>
      <c r="B398" s="250"/>
      <c r="C398" s="248"/>
      <c r="D398" s="253"/>
      <c r="E398" s="252"/>
      <c r="F398" s="250"/>
      <c r="G398" s="250"/>
      <c r="H398" s="250"/>
      <c r="M398" s="241"/>
      <c r="N398" s="241"/>
      <c r="O398" s="241"/>
      <c r="P398" s="241"/>
      <c r="Q398" s="241"/>
    </row>
    <row r="399" spans="1:17" s="240" customFormat="1" ht="63.75" customHeight="1" x14ac:dyDescent="0.2">
      <c r="A399" s="249"/>
      <c r="B399" s="250"/>
      <c r="C399" s="248"/>
      <c r="D399" s="253"/>
      <c r="E399" s="252"/>
      <c r="F399" s="250"/>
      <c r="G399" s="250"/>
      <c r="H399" s="250"/>
      <c r="M399" s="241"/>
      <c r="N399" s="241"/>
      <c r="O399" s="241"/>
      <c r="P399" s="241"/>
      <c r="Q399" s="241"/>
    </row>
    <row r="400" spans="1:17" s="240" customFormat="1" ht="63.75" customHeight="1" x14ac:dyDescent="0.2">
      <c r="A400" s="249"/>
      <c r="B400" s="250"/>
      <c r="C400" s="248"/>
      <c r="D400" s="253"/>
      <c r="E400" s="252"/>
      <c r="F400" s="250"/>
      <c r="G400" s="250"/>
      <c r="H400" s="250"/>
      <c r="M400" s="241"/>
      <c r="N400" s="241"/>
      <c r="O400" s="241"/>
      <c r="P400" s="241"/>
      <c r="Q400" s="241"/>
    </row>
    <row r="401" spans="1:17" s="240" customFormat="1" ht="63.75" customHeight="1" x14ac:dyDescent="0.2">
      <c r="A401" s="249"/>
      <c r="B401" s="250"/>
      <c r="C401" s="248"/>
      <c r="D401" s="253"/>
      <c r="E401" s="252"/>
      <c r="F401" s="250"/>
      <c r="G401" s="250"/>
      <c r="H401" s="250"/>
      <c r="M401" s="241"/>
      <c r="N401" s="241"/>
      <c r="O401" s="241"/>
      <c r="P401" s="241"/>
      <c r="Q401" s="241"/>
    </row>
    <row r="402" spans="1:17" s="240" customFormat="1" ht="63.75" customHeight="1" x14ac:dyDescent="0.2">
      <c r="A402" s="249"/>
      <c r="B402" s="250"/>
      <c r="C402" s="248"/>
      <c r="D402" s="253"/>
      <c r="E402" s="252"/>
      <c r="F402" s="250"/>
      <c r="G402" s="250"/>
      <c r="H402" s="250"/>
      <c r="M402" s="241"/>
      <c r="N402" s="241"/>
      <c r="O402" s="241"/>
      <c r="P402" s="241"/>
      <c r="Q402" s="241"/>
    </row>
    <row r="403" spans="1:17" s="240" customFormat="1" ht="63.75" customHeight="1" x14ac:dyDescent="0.2">
      <c r="A403" s="249"/>
      <c r="B403" s="250"/>
      <c r="C403" s="248"/>
      <c r="D403" s="253"/>
      <c r="E403" s="252"/>
      <c r="F403" s="250"/>
      <c r="G403" s="250"/>
      <c r="H403" s="250"/>
      <c r="M403" s="241"/>
      <c r="N403" s="241"/>
      <c r="O403" s="241"/>
      <c r="P403" s="241"/>
      <c r="Q403" s="241"/>
    </row>
    <row r="404" spans="1:17" s="240" customFormat="1" ht="63.75" customHeight="1" x14ac:dyDescent="0.2">
      <c r="A404" s="249"/>
      <c r="B404" s="250"/>
      <c r="C404" s="248"/>
      <c r="D404" s="253"/>
      <c r="E404" s="252"/>
      <c r="F404" s="250"/>
      <c r="G404" s="250"/>
      <c r="H404" s="250"/>
      <c r="M404" s="241"/>
      <c r="N404" s="241"/>
      <c r="O404" s="241"/>
      <c r="P404" s="241"/>
      <c r="Q404" s="241"/>
    </row>
    <row r="405" spans="1:17" s="240" customFormat="1" ht="63.75" customHeight="1" x14ac:dyDescent="0.2">
      <c r="A405" s="249"/>
      <c r="B405" s="250"/>
      <c r="C405" s="248"/>
      <c r="D405" s="253"/>
      <c r="E405" s="252"/>
      <c r="F405" s="250"/>
      <c r="G405" s="250"/>
      <c r="H405" s="250"/>
      <c r="M405" s="241"/>
      <c r="N405" s="241"/>
      <c r="O405" s="241"/>
      <c r="P405" s="241"/>
      <c r="Q405" s="241"/>
    </row>
    <row r="406" spans="1:17" s="240" customFormat="1" ht="63.75" customHeight="1" x14ac:dyDescent="0.2">
      <c r="A406" s="249"/>
      <c r="B406" s="250"/>
      <c r="C406" s="248"/>
      <c r="D406" s="253"/>
      <c r="E406" s="252"/>
      <c r="F406" s="250"/>
      <c r="G406" s="250"/>
      <c r="H406" s="250"/>
      <c r="M406" s="241"/>
      <c r="N406" s="241"/>
      <c r="O406" s="241"/>
      <c r="P406" s="241"/>
      <c r="Q406" s="241"/>
    </row>
    <row r="407" spans="1:17" s="240" customFormat="1" ht="63.75" customHeight="1" x14ac:dyDescent="0.2">
      <c r="A407" s="249"/>
      <c r="B407" s="250"/>
      <c r="C407" s="248"/>
      <c r="D407" s="253"/>
      <c r="E407" s="252"/>
      <c r="F407" s="250"/>
      <c r="G407" s="250"/>
      <c r="H407" s="250"/>
      <c r="M407" s="241"/>
      <c r="N407" s="241"/>
      <c r="O407" s="241"/>
      <c r="P407" s="241"/>
      <c r="Q407" s="241"/>
    </row>
    <row r="408" spans="1:17" s="240" customFormat="1" ht="63.75" customHeight="1" x14ac:dyDescent="0.2">
      <c r="A408" s="249"/>
      <c r="B408" s="250"/>
      <c r="C408" s="248"/>
      <c r="D408" s="253"/>
      <c r="E408" s="252"/>
      <c r="F408" s="250"/>
      <c r="G408" s="250"/>
      <c r="H408" s="250"/>
      <c r="M408" s="241"/>
      <c r="N408" s="241"/>
      <c r="O408" s="241"/>
      <c r="P408" s="241"/>
      <c r="Q408" s="241"/>
    </row>
    <row r="409" spans="1:17" s="240" customFormat="1" ht="63.75" customHeight="1" x14ac:dyDescent="0.2">
      <c r="A409" s="249"/>
      <c r="B409" s="250"/>
      <c r="C409" s="248"/>
      <c r="D409" s="253"/>
      <c r="E409" s="252"/>
      <c r="F409" s="250"/>
      <c r="G409" s="250"/>
      <c r="H409" s="250"/>
      <c r="M409" s="241"/>
      <c r="N409" s="241"/>
      <c r="O409" s="241"/>
      <c r="P409" s="241"/>
      <c r="Q409" s="241"/>
    </row>
    <row r="410" spans="1:17" s="240" customFormat="1" ht="63.75" customHeight="1" x14ac:dyDescent="0.2">
      <c r="A410" s="249"/>
      <c r="B410" s="250"/>
      <c r="C410" s="248"/>
      <c r="D410" s="253"/>
      <c r="E410" s="252"/>
      <c r="F410" s="250"/>
      <c r="G410" s="250"/>
      <c r="H410" s="250"/>
      <c r="M410" s="241"/>
      <c r="N410" s="241"/>
      <c r="O410" s="241"/>
      <c r="P410" s="241"/>
      <c r="Q410" s="241"/>
    </row>
    <row r="411" spans="1:17" s="240" customFormat="1" ht="63.75" customHeight="1" x14ac:dyDescent="0.2">
      <c r="A411" s="249"/>
      <c r="B411" s="250"/>
      <c r="C411" s="248"/>
      <c r="D411" s="253"/>
      <c r="E411" s="252"/>
      <c r="F411" s="250"/>
      <c r="G411" s="250"/>
      <c r="H411" s="250"/>
      <c r="M411" s="241"/>
      <c r="N411" s="241"/>
      <c r="O411" s="241"/>
      <c r="P411" s="241"/>
      <c r="Q411" s="241"/>
    </row>
    <row r="412" spans="1:17" s="240" customFormat="1" ht="63.75" customHeight="1" x14ac:dyDescent="0.2">
      <c r="A412" s="249"/>
      <c r="B412" s="250"/>
      <c r="C412" s="248"/>
      <c r="D412" s="253"/>
      <c r="E412" s="252"/>
      <c r="F412" s="250"/>
      <c r="G412" s="250"/>
      <c r="H412" s="250"/>
      <c r="M412" s="241"/>
      <c r="N412" s="241"/>
      <c r="O412" s="241"/>
      <c r="P412" s="241"/>
      <c r="Q412" s="241"/>
    </row>
    <row r="413" spans="1:17" s="240" customFormat="1" ht="63.75" customHeight="1" x14ac:dyDescent="0.2">
      <c r="A413" s="249"/>
      <c r="B413" s="250"/>
      <c r="C413" s="248"/>
      <c r="D413" s="253"/>
      <c r="E413" s="252"/>
      <c r="F413" s="250"/>
      <c r="G413" s="250"/>
      <c r="H413" s="250"/>
      <c r="M413" s="241"/>
      <c r="N413" s="241"/>
      <c r="O413" s="241"/>
      <c r="P413" s="241"/>
      <c r="Q413" s="241"/>
    </row>
    <row r="414" spans="1:17" s="240" customFormat="1" ht="63.75" customHeight="1" x14ac:dyDescent="0.2">
      <c r="A414" s="249"/>
      <c r="B414" s="250"/>
      <c r="C414" s="248"/>
      <c r="D414" s="253"/>
      <c r="E414" s="252"/>
      <c r="F414" s="250"/>
      <c r="G414" s="250"/>
      <c r="H414" s="250"/>
      <c r="M414" s="241"/>
      <c r="N414" s="241"/>
      <c r="O414" s="241"/>
      <c r="P414" s="241"/>
      <c r="Q414" s="241"/>
    </row>
    <row r="415" spans="1:17" s="240" customFormat="1" ht="63.75" customHeight="1" x14ac:dyDescent="0.2">
      <c r="A415" s="249"/>
      <c r="B415" s="250"/>
      <c r="C415" s="248"/>
      <c r="D415" s="253"/>
      <c r="E415" s="252"/>
      <c r="F415" s="250"/>
      <c r="G415" s="250"/>
      <c r="H415" s="250"/>
      <c r="M415" s="241"/>
      <c r="N415" s="241"/>
      <c r="O415" s="241"/>
      <c r="P415" s="241"/>
      <c r="Q415" s="241"/>
    </row>
    <row r="416" spans="1:17" s="240" customFormat="1" ht="63.75" customHeight="1" x14ac:dyDescent="0.2">
      <c r="A416" s="249"/>
      <c r="B416" s="250"/>
      <c r="C416" s="248"/>
      <c r="D416" s="253"/>
      <c r="E416" s="252"/>
      <c r="F416" s="250"/>
      <c r="G416" s="250"/>
      <c r="H416" s="250"/>
      <c r="M416" s="241"/>
      <c r="N416" s="241"/>
      <c r="O416" s="241"/>
      <c r="P416" s="241"/>
      <c r="Q416" s="241"/>
    </row>
    <row r="417" spans="1:17" s="240" customFormat="1" ht="63.75" customHeight="1" x14ac:dyDescent="0.2">
      <c r="A417" s="249"/>
      <c r="B417" s="250"/>
      <c r="C417" s="248"/>
      <c r="D417" s="253"/>
      <c r="E417" s="252"/>
      <c r="F417" s="250"/>
      <c r="G417" s="250"/>
      <c r="H417" s="250"/>
      <c r="M417" s="241"/>
      <c r="N417" s="241"/>
      <c r="O417" s="241"/>
      <c r="P417" s="241"/>
      <c r="Q417" s="241"/>
    </row>
    <row r="418" spans="1:17" s="240" customFormat="1" ht="63.75" customHeight="1" x14ac:dyDescent="0.2">
      <c r="A418" s="249"/>
      <c r="B418" s="250"/>
      <c r="C418" s="248"/>
      <c r="D418" s="253"/>
      <c r="E418" s="252"/>
      <c r="F418" s="250"/>
      <c r="G418" s="250"/>
      <c r="H418" s="250"/>
      <c r="M418" s="241"/>
      <c r="N418" s="241"/>
      <c r="O418" s="241"/>
      <c r="P418" s="241"/>
      <c r="Q418" s="241"/>
    </row>
    <row r="419" spans="1:17" s="240" customFormat="1" ht="63.75" customHeight="1" x14ac:dyDescent="0.2">
      <c r="A419" s="249"/>
      <c r="B419" s="250"/>
      <c r="C419" s="248"/>
      <c r="D419" s="253"/>
      <c r="E419" s="252"/>
      <c r="F419" s="250"/>
      <c r="G419" s="250"/>
      <c r="H419" s="250"/>
      <c r="M419" s="241"/>
      <c r="N419" s="241"/>
      <c r="O419" s="241"/>
      <c r="P419" s="241"/>
      <c r="Q419" s="241"/>
    </row>
    <row r="420" spans="1:17" s="240" customFormat="1" ht="63.75" customHeight="1" x14ac:dyDescent="0.2">
      <c r="A420" s="249"/>
      <c r="B420" s="250"/>
      <c r="C420" s="248"/>
      <c r="D420" s="253"/>
      <c r="E420" s="252"/>
      <c r="F420" s="250"/>
      <c r="G420" s="250"/>
      <c r="H420" s="250"/>
      <c r="M420" s="241"/>
      <c r="N420" s="241"/>
      <c r="O420" s="241"/>
      <c r="P420" s="241"/>
      <c r="Q420" s="241"/>
    </row>
    <row r="421" spans="1:17" s="240" customFormat="1" ht="63.75" customHeight="1" x14ac:dyDescent="0.2">
      <c r="A421" s="249"/>
      <c r="B421" s="250"/>
      <c r="C421" s="248"/>
      <c r="D421" s="253"/>
      <c r="E421" s="252"/>
      <c r="F421" s="250"/>
      <c r="G421" s="250"/>
      <c r="H421" s="250"/>
      <c r="M421" s="241"/>
      <c r="N421" s="241"/>
      <c r="O421" s="241"/>
      <c r="P421" s="241"/>
      <c r="Q421" s="241"/>
    </row>
    <row r="422" spans="1:17" s="240" customFormat="1" ht="63.75" customHeight="1" x14ac:dyDescent="0.2">
      <c r="A422" s="249"/>
      <c r="B422" s="250"/>
      <c r="C422" s="248"/>
      <c r="D422" s="253"/>
      <c r="E422" s="252"/>
      <c r="F422" s="250"/>
      <c r="G422" s="250"/>
      <c r="H422" s="250"/>
      <c r="M422" s="241"/>
      <c r="N422" s="241"/>
      <c r="O422" s="241"/>
      <c r="P422" s="241"/>
      <c r="Q422" s="241"/>
    </row>
    <row r="423" spans="1:17" s="240" customFormat="1" ht="63.75" customHeight="1" x14ac:dyDescent="0.2">
      <c r="A423" s="249"/>
      <c r="B423" s="250"/>
      <c r="C423" s="248"/>
      <c r="D423" s="253"/>
      <c r="E423" s="252"/>
      <c r="F423" s="250"/>
      <c r="G423" s="250"/>
      <c r="H423" s="250"/>
      <c r="M423" s="241"/>
      <c r="N423" s="241"/>
      <c r="O423" s="241"/>
      <c r="P423" s="241"/>
      <c r="Q423" s="241"/>
    </row>
    <row r="424" spans="1:17" s="240" customFormat="1" ht="63.75" customHeight="1" x14ac:dyDescent="0.2">
      <c r="A424" s="249"/>
      <c r="B424" s="250"/>
      <c r="C424" s="248"/>
      <c r="D424" s="253"/>
      <c r="E424" s="252"/>
      <c r="F424" s="250"/>
      <c r="G424" s="250"/>
      <c r="H424" s="250"/>
      <c r="M424" s="241"/>
      <c r="N424" s="241"/>
      <c r="O424" s="241"/>
      <c r="P424" s="241"/>
      <c r="Q424" s="241"/>
    </row>
    <row r="425" spans="1:17" s="240" customFormat="1" ht="63.75" customHeight="1" x14ac:dyDescent="0.2">
      <c r="A425" s="249"/>
      <c r="B425" s="250"/>
      <c r="C425" s="248"/>
      <c r="D425" s="253"/>
      <c r="E425" s="252"/>
      <c r="F425" s="250"/>
      <c r="G425" s="250"/>
      <c r="H425" s="250"/>
      <c r="M425" s="241"/>
      <c r="N425" s="241"/>
      <c r="O425" s="241"/>
      <c r="P425" s="241"/>
      <c r="Q425" s="241"/>
    </row>
    <row r="426" spans="1:17" s="240" customFormat="1" ht="63.75" customHeight="1" x14ac:dyDescent="0.2">
      <c r="A426" s="249"/>
      <c r="B426" s="250"/>
      <c r="C426" s="248"/>
      <c r="D426" s="253"/>
      <c r="E426" s="252"/>
      <c r="F426" s="250"/>
      <c r="G426" s="250"/>
      <c r="H426" s="250"/>
      <c r="M426" s="241"/>
      <c r="N426" s="241"/>
      <c r="O426" s="241"/>
      <c r="P426" s="241"/>
      <c r="Q426" s="241"/>
    </row>
    <row r="427" spans="1:17" s="240" customFormat="1" ht="63.75" customHeight="1" x14ac:dyDescent="0.2">
      <c r="A427" s="249"/>
      <c r="B427" s="250"/>
      <c r="C427" s="248"/>
      <c r="D427" s="253"/>
      <c r="E427" s="252"/>
      <c r="F427" s="250"/>
      <c r="G427" s="250"/>
      <c r="H427" s="250"/>
      <c r="M427" s="241"/>
      <c r="N427" s="241"/>
      <c r="O427" s="241"/>
      <c r="P427" s="241"/>
      <c r="Q427" s="241"/>
    </row>
    <row r="428" spans="1:17" s="240" customFormat="1" ht="63.75" customHeight="1" x14ac:dyDescent="0.2">
      <c r="A428" s="249"/>
      <c r="B428" s="250"/>
      <c r="C428" s="248"/>
      <c r="D428" s="253"/>
      <c r="E428" s="252"/>
      <c r="F428" s="250"/>
      <c r="G428" s="250"/>
      <c r="H428" s="250"/>
      <c r="M428" s="241"/>
      <c r="N428" s="241"/>
      <c r="O428" s="241"/>
      <c r="P428" s="241"/>
      <c r="Q428" s="241"/>
    </row>
    <row r="429" spans="1:17" s="240" customFormat="1" ht="63.75" customHeight="1" x14ac:dyDescent="0.2">
      <c r="A429" s="249"/>
      <c r="B429" s="250"/>
      <c r="C429" s="248"/>
      <c r="D429" s="253"/>
      <c r="E429" s="252"/>
      <c r="F429" s="250"/>
      <c r="G429" s="250"/>
      <c r="H429" s="250"/>
      <c r="M429" s="241"/>
      <c r="N429" s="241"/>
      <c r="O429" s="241"/>
      <c r="P429" s="241"/>
      <c r="Q429" s="241"/>
    </row>
    <row r="430" spans="1:17" s="240" customFormat="1" ht="63.75" customHeight="1" x14ac:dyDescent="0.2">
      <c r="A430" s="249"/>
      <c r="B430" s="250"/>
      <c r="C430" s="248"/>
      <c r="D430" s="253"/>
      <c r="E430" s="252"/>
      <c r="F430" s="250"/>
      <c r="G430" s="250"/>
      <c r="H430" s="250"/>
      <c r="M430" s="241"/>
      <c r="N430" s="241"/>
      <c r="O430" s="241"/>
      <c r="P430" s="241"/>
      <c r="Q430" s="241"/>
    </row>
    <row r="431" spans="1:17" s="240" customFormat="1" ht="63.75" customHeight="1" x14ac:dyDescent="0.2">
      <c r="A431" s="249"/>
      <c r="B431" s="250"/>
      <c r="C431" s="248"/>
      <c r="D431" s="253"/>
      <c r="E431" s="252"/>
      <c r="F431" s="250"/>
      <c r="G431" s="250"/>
      <c r="H431" s="250"/>
      <c r="M431" s="241"/>
      <c r="N431" s="241"/>
      <c r="O431" s="241"/>
      <c r="P431" s="241"/>
      <c r="Q431" s="241"/>
    </row>
    <row r="432" spans="1:17" s="240" customFormat="1" ht="63.75" customHeight="1" x14ac:dyDescent="0.2">
      <c r="A432" s="249"/>
      <c r="B432" s="250"/>
      <c r="C432" s="248"/>
      <c r="D432" s="253"/>
      <c r="E432" s="252"/>
      <c r="F432" s="250"/>
      <c r="G432" s="250"/>
      <c r="H432" s="250"/>
      <c r="M432" s="241"/>
      <c r="N432" s="241"/>
      <c r="O432" s="241"/>
      <c r="P432" s="241"/>
      <c r="Q432" s="241"/>
    </row>
    <row r="433" spans="1:17" s="240" customFormat="1" ht="63.75" customHeight="1" x14ac:dyDescent="0.2">
      <c r="A433" s="249"/>
      <c r="B433" s="250"/>
      <c r="C433" s="248"/>
      <c r="D433" s="253"/>
      <c r="E433" s="252"/>
      <c r="F433" s="250"/>
      <c r="G433" s="250"/>
      <c r="H433" s="250"/>
      <c r="M433" s="241"/>
      <c r="N433" s="241"/>
      <c r="O433" s="241"/>
      <c r="P433" s="241"/>
      <c r="Q433" s="241"/>
    </row>
    <row r="434" spans="1:17" s="240" customFormat="1" ht="63.75" customHeight="1" x14ac:dyDescent="0.2">
      <c r="A434" s="249"/>
      <c r="B434" s="250"/>
      <c r="C434" s="248"/>
      <c r="D434" s="253"/>
      <c r="E434" s="252"/>
      <c r="F434" s="250"/>
      <c r="G434" s="250"/>
      <c r="H434" s="250"/>
      <c r="M434" s="241"/>
      <c r="N434" s="241"/>
      <c r="O434" s="241"/>
      <c r="P434" s="241"/>
      <c r="Q434" s="241"/>
    </row>
    <row r="435" spans="1:17" s="240" customFormat="1" ht="63.75" customHeight="1" x14ac:dyDescent="0.2">
      <c r="A435" s="249"/>
      <c r="B435" s="250"/>
      <c r="C435" s="248"/>
      <c r="D435" s="253"/>
      <c r="E435" s="252"/>
      <c r="F435" s="250"/>
      <c r="G435" s="250"/>
      <c r="H435" s="250"/>
      <c r="M435" s="241"/>
      <c r="N435" s="241"/>
      <c r="O435" s="241"/>
      <c r="P435" s="241"/>
      <c r="Q435" s="241"/>
    </row>
    <row r="436" spans="1:17" s="240" customFormat="1" ht="63.75" customHeight="1" x14ac:dyDescent="0.2">
      <c r="A436" s="249"/>
      <c r="B436" s="250"/>
      <c r="C436" s="248"/>
      <c r="D436" s="253"/>
      <c r="E436" s="252"/>
      <c r="F436" s="250"/>
      <c r="G436" s="250"/>
      <c r="H436" s="250"/>
      <c r="M436" s="241"/>
      <c r="N436" s="241"/>
      <c r="O436" s="241"/>
      <c r="P436" s="241"/>
      <c r="Q436" s="241"/>
    </row>
    <row r="437" spans="1:17" s="240" customFormat="1" ht="63.75" customHeight="1" x14ac:dyDescent="0.2">
      <c r="A437" s="249"/>
      <c r="B437" s="250"/>
      <c r="C437" s="248"/>
      <c r="D437" s="253"/>
      <c r="E437" s="252"/>
      <c r="F437" s="250"/>
      <c r="G437" s="250"/>
      <c r="H437" s="250"/>
      <c r="M437" s="241"/>
      <c r="N437" s="241"/>
      <c r="O437" s="241"/>
      <c r="P437" s="241"/>
      <c r="Q437" s="241"/>
    </row>
    <row r="438" spans="1:17" s="240" customFormat="1" ht="63.75" customHeight="1" x14ac:dyDescent="0.2">
      <c r="A438" s="249"/>
      <c r="B438" s="250"/>
      <c r="C438" s="248"/>
      <c r="D438" s="253"/>
      <c r="E438" s="252"/>
      <c r="F438" s="250"/>
      <c r="G438" s="250"/>
      <c r="H438" s="250"/>
      <c r="M438" s="241"/>
      <c r="N438" s="241"/>
      <c r="O438" s="241"/>
      <c r="P438" s="241"/>
      <c r="Q438" s="241"/>
    </row>
    <row r="439" spans="1:17" s="240" customFormat="1" ht="63.75" customHeight="1" x14ac:dyDescent="0.2">
      <c r="A439" s="249"/>
      <c r="B439" s="250"/>
      <c r="C439" s="248"/>
      <c r="D439" s="253"/>
      <c r="E439" s="252"/>
      <c r="F439" s="250"/>
      <c r="G439" s="250"/>
      <c r="H439" s="250"/>
      <c r="M439" s="241"/>
      <c r="N439" s="241"/>
      <c r="O439" s="241"/>
      <c r="P439" s="241"/>
      <c r="Q439" s="241"/>
    </row>
    <row r="440" spans="1:17" s="240" customFormat="1" ht="63.75" customHeight="1" x14ac:dyDescent="0.2">
      <c r="A440" s="249"/>
      <c r="B440" s="250"/>
      <c r="C440" s="248"/>
      <c r="D440" s="253"/>
      <c r="E440" s="252"/>
      <c r="F440" s="250"/>
      <c r="G440" s="250"/>
      <c r="H440" s="250"/>
      <c r="M440" s="241"/>
      <c r="N440" s="241"/>
      <c r="O440" s="241"/>
      <c r="P440" s="241"/>
      <c r="Q440" s="241"/>
    </row>
    <row r="441" spans="1:17" s="240" customFormat="1" ht="63.75" customHeight="1" x14ac:dyDescent="0.2">
      <c r="A441" s="249"/>
      <c r="B441" s="250"/>
      <c r="C441" s="248"/>
      <c r="D441" s="253"/>
      <c r="E441" s="252"/>
      <c r="F441" s="250"/>
      <c r="G441" s="250"/>
      <c r="H441" s="250"/>
      <c r="M441" s="241"/>
      <c r="N441" s="241"/>
      <c r="O441" s="241"/>
      <c r="P441" s="241"/>
      <c r="Q441" s="241"/>
    </row>
    <row r="442" spans="1:17" s="240" customFormat="1" ht="63.75" customHeight="1" x14ac:dyDescent="0.2">
      <c r="A442" s="249"/>
      <c r="B442" s="250"/>
      <c r="C442" s="248"/>
      <c r="D442" s="253"/>
      <c r="E442" s="252"/>
      <c r="F442" s="250"/>
      <c r="G442" s="250"/>
      <c r="H442" s="250"/>
      <c r="M442" s="241"/>
      <c r="N442" s="241"/>
      <c r="O442" s="241"/>
      <c r="P442" s="241"/>
      <c r="Q442" s="241"/>
    </row>
    <row r="443" spans="1:17" s="240" customFormat="1" ht="63.75" customHeight="1" x14ac:dyDescent="0.2">
      <c r="A443" s="249"/>
      <c r="B443" s="250"/>
      <c r="C443" s="248"/>
      <c r="D443" s="253"/>
      <c r="E443" s="252"/>
      <c r="F443" s="250"/>
      <c r="G443" s="250"/>
      <c r="H443" s="250"/>
      <c r="M443" s="241"/>
      <c r="N443" s="241"/>
      <c r="O443" s="241"/>
      <c r="P443" s="241"/>
      <c r="Q443" s="241"/>
    </row>
    <row r="444" spans="1:17" s="240" customFormat="1" ht="63.75" customHeight="1" x14ac:dyDescent="0.2">
      <c r="A444" s="249"/>
      <c r="B444" s="250"/>
      <c r="C444" s="248"/>
      <c r="D444" s="253"/>
      <c r="E444" s="252"/>
      <c r="F444" s="250"/>
      <c r="G444" s="250"/>
      <c r="H444" s="250"/>
      <c r="M444" s="241"/>
      <c r="N444" s="241"/>
      <c r="O444" s="241"/>
      <c r="P444" s="241"/>
      <c r="Q444" s="241"/>
    </row>
    <row r="445" spans="1:17" s="240" customFormat="1" ht="63.75" customHeight="1" x14ac:dyDescent="0.2">
      <c r="A445" s="249"/>
      <c r="B445" s="250"/>
      <c r="C445" s="248"/>
      <c r="D445" s="253"/>
      <c r="E445" s="252"/>
      <c r="F445" s="250"/>
      <c r="G445" s="250"/>
      <c r="H445" s="250"/>
      <c r="M445" s="241"/>
      <c r="N445" s="241"/>
      <c r="O445" s="241"/>
      <c r="P445" s="241"/>
      <c r="Q445" s="241"/>
    </row>
    <row r="446" spans="1:17" s="240" customFormat="1" ht="63.75" customHeight="1" x14ac:dyDescent="0.2">
      <c r="A446" s="249"/>
      <c r="B446" s="250"/>
      <c r="C446" s="248"/>
      <c r="D446" s="253"/>
      <c r="E446" s="252"/>
      <c r="F446" s="250"/>
      <c r="G446" s="250"/>
      <c r="H446" s="250"/>
      <c r="M446" s="241"/>
      <c r="N446" s="241"/>
      <c r="O446" s="241"/>
      <c r="P446" s="241"/>
      <c r="Q446" s="241"/>
    </row>
    <row r="447" spans="1:17" s="240" customFormat="1" ht="63.75" customHeight="1" x14ac:dyDescent="0.2">
      <c r="A447" s="249"/>
      <c r="B447" s="250"/>
      <c r="C447" s="248"/>
      <c r="D447" s="253"/>
      <c r="E447" s="252"/>
      <c r="F447" s="250"/>
      <c r="G447" s="250"/>
      <c r="H447" s="250"/>
      <c r="M447" s="241"/>
      <c r="N447" s="241"/>
      <c r="O447" s="241"/>
      <c r="P447" s="241"/>
      <c r="Q447" s="241"/>
    </row>
    <row r="448" spans="1:17" s="240" customFormat="1" ht="63.75" customHeight="1" x14ac:dyDescent="0.2">
      <c r="A448" s="249"/>
      <c r="B448" s="250"/>
      <c r="C448" s="248"/>
      <c r="D448" s="253"/>
      <c r="E448" s="252"/>
      <c r="F448" s="250"/>
      <c r="G448" s="250"/>
      <c r="H448" s="250"/>
      <c r="M448" s="241"/>
      <c r="N448" s="241"/>
      <c r="O448" s="241"/>
      <c r="P448" s="241"/>
      <c r="Q448" s="241"/>
    </row>
    <row r="449" spans="1:17" s="240" customFormat="1" ht="63.75" customHeight="1" x14ac:dyDescent="0.2">
      <c r="A449" s="249"/>
      <c r="B449" s="250"/>
      <c r="C449" s="248"/>
      <c r="D449" s="253"/>
      <c r="E449" s="252"/>
      <c r="F449" s="250"/>
      <c r="G449" s="250"/>
      <c r="H449" s="250"/>
      <c r="M449" s="241"/>
      <c r="N449" s="241"/>
      <c r="O449" s="241"/>
      <c r="P449" s="241"/>
      <c r="Q449" s="241"/>
    </row>
    <row r="450" spans="1:17" s="240" customFormat="1" ht="63.75" customHeight="1" x14ac:dyDescent="0.2">
      <c r="A450" s="249"/>
      <c r="B450" s="250"/>
      <c r="C450" s="248"/>
      <c r="D450" s="253"/>
      <c r="E450" s="252"/>
      <c r="F450" s="250"/>
      <c r="G450" s="250"/>
      <c r="H450" s="250"/>
      <c r="M450" s="241"/>
      <c r="N450" s="241"/>
      <c r="O450" s="241"/>
      <c r="P450" s="241"/>
      <c r="Q450" s="241"/>
    </row>
    <row r="451" spans="1:17" s="240" customFormat="1" ht="63.75" customHeight="1" x14ac:dyDescent="0.2">
      <c r="A451" s="249"/>
      <c r="B451" s="250"/>
      <c r="C451" s="248"/>
      <c r="D451" s="253"/>
      <c r="E451" s="252"/>
      <c r="F451" s="250"/>
      <c r="G451" s="250"/>
      <c r="H451" s="250"/>
      <c r="M451" s="241"/>
      <c r="N451" s="241"/>
      <c r="O451" s="241"/>
      <c r="P451" s="241"/>
      <c r="Q451" s="241"/>
    </row>
    <row r="452" spans="1:17" s="240" customFormat="1" ht="63.75" customHeight="1" x14ac:dyDescent="0.2">
      <c r="A452" s="249"/>
      <c r="B452" s="250"/>
      <c r="C452" s="248"/>
      <c r="D452" s="253"/>
      <c r="E452" s="252"/>
      <c r="F452" s="250"/>
      <c r="G452" s="250"/>
      <c r="H452" s="250"/>
      <c r="M452" s="241"/>
      <c r="N452" s="241"/>
      <c r="O452" s="241"/>
      <c r="P452" s="241"/>
      <c r="Q452" s="241"/>
    </row>
    <row r="453" spans="1:17" s="240" customFormat="1" ht="63.75" customHeight="1" x14ac:dyDescent="0.2">
      <c r="A453" s="249"/>
      <c r="B453" s="250"/>
      <c r="C453" s="248"/>
      <c r="D453" s="253"/>
      <c r="E453" s="252"/>
      <c r="F453" s="250"/>
      <c r="G453" s="250"/>
      <c r="H453" s="250"/>
      <c r="M453" s="241"/>
      <c r="N453" s="241"/>
      <c r="O453" s="241"/>
      <c r="P453" s="241"/>
      <c r="Q453" s="241"/>
    </row>
    <row r="454" spans="1:17" s="240" customFormat="1" ht="63.75" customHeight="1" x14ac:dyDescent="0.2">
      <c r="A454" s="249"/>
      <c r="B454" s="250"/>
      <c r="C454" s="248"/>
      <c r="D454" s="253"/>
      <c r="E454" s="252"/>
      <c r="F454" s="250"/>
      <c r="G454" s="250"/>
      <c r="H454" s="250"/>
      <c r="M454" s="241"/>
      <c r="N454" s="241"/>
      <c r="O454" s="241"/>
      <c r="P454" s="241"/>
      <c r="Q454" s="241"/>
    </row>
    <row r="455" spans="1:17" s="240" customFormat="1" ht="63.75" customHeight="1" x14ac:dyDescent="0.2">
      <c r="A455" s="249"/>
      <c r="B455" s="250"/>
      <c r="C455" s="248"/>
      <c r="D455" s="253"/>
      <c r="E455" s="252"/>
      <c r="F455" s="250"/>
      <c r="G455" s="250"/>
      <c r="H455" s="250"/>
      <c r="M455" s="241"/>
      <c r="N455" s="241"/>
      <c r="O455" s="241"/>
      <c r="P455" s="241"/>
      <c r="Q455" s="241"/>
    </row>
    <row r="456" spans="1:17" s="240" customFormat="1" ht="63.75" customHeight="1" x14ac:dyDescent="0.2">
      <c r="A456" s="249"/>
      <c r="B456" s="250"/>
      <c r="C456" s="248"/>
      <c r="D456" s="253"/>
      <c r="E456" s="252"/>
      <c r="F456" s="250"/>
      <c r="G456" s="250"/>
      <c r="H456" s="250"/>
      <c r="M456" s="241"/>
      <c r="N456" s="241"/>
      <c r="O456" s="241"/>
      <c r="P456" s="241"/>
      <c r="Q456" s="241"/>
    </row>
    <row r="457" spans="1:17" s="240" customFormat="1" ht="63.75" customHeight="1" x14ac:dyDescent="0.2">
      <c r="A457" s="249"/>
      <c r="B457" s="250"/>
      <c r="C457" s="248"/>
      <c r="D457" s="253"/>
      <c r="E457" s="252"/>
      <c r="F457" s="250"/>
      <c r="G457" s="250"/>
      <c r="H457" s="250"/>
      <c r="M457" s="241"/>
      <c r="N457" s="241"/>
      <c r="O457" s="241"/>
      <c r="P457" s="241"/>
      <c r="Q457" s="241"/>
    </row>
    <row r="458" spans="1:17" s="240" customFormat="1" ht="63.75" customHeight="1" x14ac:dyDescent="0.2">
      <c r="A458" s="249"/>
      <c r="B458" s="250"/>
      <c r="C458" s="248"/>
      <c r="D458" s="253"/>
      <c r="E458" s="252"/>
      <c r="F458" s="250"/>
      <c r="G458" s="250"/>
      <c r="H458" s="250"/>
      <c r="M458" s="241"/>
      <c r="N458" s="241"/>
      <c r="O458" s="241"/>
      <c r="P458" s="241"/>
      <c r="Q458" s="241"/>
    </row>
    <row r="459" spans="1:17" s="240" customFormat="1" ht="63.75" customHeight="1" x14ac:dyDescent="0.2">
      <c r="A459" s="249"/>
      <c r="B459" s="250"/>
      <c r="C459" s="248"/>
      <c r="D459" s="253"/>
      <c r="E459" s="252"/>
      <c r="F459" s="250"/>
      <c r="G459" s="250"/>
      <c r="H459" s="250"/>
      <c r="M459" s="241"/>
      <c r="N459" s="241"/>
      <c r="O459" s="241"/>
      <c r="P459" s="241"/>
      <c r="Q459" s="241"/>
    </row>
    <row r="460" spans="1:17" s="240" customFormat="1" ht="63.75" customHeight="1" x14ac:dyDescent="0.2">
      <c r="A460" s="249"/>
      <c r="B460" s="250"/>
      <c r="C460" s="248"/>
      <c r="D460" s="253"/>
      <c r="E460" s="252"/>
      <c r="F460" s="250"/>
      <c r="G460" s="250"/>
      <c r="H460" s="250"/>
      <c r="M460" s="241"/>
      <c r="N460" s="241"/>
      <c r="O460" s="241"/>
      <c r="P460" s="241"/>
      <c r="Q460" s="241"/>
    </row>
    <row r="461" spans="1:17" s="240" customFormat="1" ht="63.75" customHeight="1" x14ac:dyDescent="0.2">
      <c r="A461" s="249"/>
      <c r="B461" s="250"/>
      <c r="C461" s="248"/>
      <c r="D461" s="253"/>
      <c r="E461" s="252"/>
      <c r="F461" s="250"/>
      <c r="G461" s="250"/>
      <c r="H461" s="250"/>
      <c r="M461" s="241"/>
      <c r="N461" s="241"/>
      <c r="O461" s="241"/>
      <c r="P461" s="241"/>
      <c r="Q461" s="241"/>
    </row>
    <row r="462" spans="1:17" s="240" customFormat="1" ht="63.75" customHeight="1" x14ac:dyDescent="0.2">
      <c r="A462" s="249"/>
      <c r="B462" s="250"/>
      <c r="C462" s="248"/>
      <c r="D462" s="253"/>
      <c r="E462" s="252"/>
      <c r="F462" s="250"/>
      <c r="G462" s="250"/>
      <c r="H462" s="250"/>
      <c r="M462" s="241"/>
      <c r="N462" s="241"/>
      <c r="O462" s="241"/>
      <c r="P462" s="241"/>
      <c r="Q462" s="241"/>
    </row>
    <row r="463" spans="1:17" s="240" customFormat="1" ht="63.75" customHeight="1" x14ac:dyDescent="0.2">
      <c r="A463" s="249"/>
      <c r="B463" s="250"/>
      <c r="C463" s="248"/>
      <c r="D463" s="253"/>
      <c r="E463" s="252"/>
      <c r="F463" s="250"/>
      <c r="G463" s="250"/>
      <c r="H463" s="250"/>
      <c r="M463" s="241"/>
      <c r="N463" s="241"/>
      <c r="O463" s="241"/>
      <c r="P463" s="241"/>
      <c r="Q463" s="241"/>
    </row>
    <row r="464" spans="1:17" s="240" customFormat="1" ht="63.75" customHeight="1" x14ac:dyDescent="0.2">
      <c r="A464" s="249"/>
      <c r="B464" s="250"/>
      <c r="C464" s="248"/>
      <c r="D464" s="253"/>
      <c r="E464" s="252"/>
      <c r="F464" s="250"/>
      <c r="G464" s="250"/>
      <c r="H464" s="250"/>
      <c r="M464" s="241"/>
      <c r="N464" s="241"/>
      <c r="O464" s="241"/>
      <c r="P464" s="241"/>
      <c r="Q464" s="241"/>
    </row>
    <row r="465" spans="1:17" s="240" customFormat="1" ht="63.75" customHeight="1" x14ac:dyDescent="0.2">
      <c r="A465" s="249"/>
      <c r="B465" s="250"/>
      <c r="C465" s="248"/>
      <c r="D465" s="253"/>
      <c r="E465" s="252"/>
      <c r="F465" s="250"/>
      <c r="G465" s="250"/>
      <c r="H465" s="250"/>
      <c r="M465" s="241"/>
      <c r="N465" s="241"/>
      <c r="O465" s="241"/>
      <c r="P465" s="241"/>
      <c r="Q465" s="241"/>
    </row>
    <row r="466" spans="1:17" s="240" customFormat="1" ht="63.75" customHeight="1" x14ac:dyDescent="0.2">
      <c r="A466" s="249"/>
      <c r="B466" s="250"/>
      <c r="C466" s="248"/>
      <c r="D466" s="253"/>
      <c r="E466" s="252"/>
      <c r="F466" s="250"/>
      <c r="G466" s="250"/>
      <c r="H466" s="250"/>
      <c r="M466" s="241"/>
      <c r="N466" s="241"/>
      <c r="O466" s="241"/>
      <c r="P466" s="241"/>
      <c r="Q466" s="241"/>
    </row>
    <row r="467" spans="1:17" s="240" customFormat="1" ht="63.75" customHeight="1" x14ac:dyDescent="0.2">
      <c r="A467" s="249"/>
      <c r="B467" s="250"/>
      <c r="C467" s="248"/>
      <c r="D467" s="253"/>
      <c r="E467" s="252"/>
      <c r="F467" s="250"/>
      <c r="G467" s="250"/>
      <c r="H467" s="250"/>
      <c r="M467" s="241"/>
      <c r="N467" s="241"/>
      <c r="O467" s="241"/>
      <c r="P467" s="241"/>
      <c r="Q467" s="241"/>
    </row>
    <row r="468" spans="1:17" s="240" customFormat="1" ht="63.75" customHeight="1" x14ac:dyDescent="0.2">
      <c r="A468" s="249"/>
      <c r="B468" s="250"/>
      <c r="C468" s="248"/>
      <c r="D468" s="253"/>
      <c r="E468" s="252"/>
      <c r="F468" s="250"/>
      <c r="G468" s="250"/>
      <c r="H468" s="250"/>
      <c r="M468" s="241"/>
      <c r="N468" s="241"/>
      <c r="O468" s="241"/>
      <c r="P468" s="241"/>
      <c r="Q468" s="241"/>
    </row>
    <row r="469" spans="1:17" s="240" customFormat="1" ht="63.75" customHeight="1" x14ac:dyDescent="0.2">
      <c r="A469" s="249"/>
      <c r="B469" s="250"/>
      <c r="C469" s="248"/>
      <c r="D469" s="253"/>
      <c r="E469" s="252"/>
      <c r="F469" s="250"/>
      <c r="G469" s="250"/>
      <c r="H469" s="250"/>
      <c r="M469" s="241"/>
      <c r="N469" s="241"/>
      <c r="O469" s="241"/>
      <c r="P469" s="241"/>
      <c r="Q469" s="241"/>
    </row>
    <row r="470" spans="1:17" s="240" customFormat="1" ht="63.75" customHeight="1" x14ac:dyDescent="0.2">
      <c r="A470" s="249"/>
      <c r="B470" s="250"/>
      <c r="C470" s="248"/>
      <c r="D470" s="253"/>
      <c r="E470" s="252"/>
      <c r="F470" s="250"/>
      <c r="G470" s="250"/>
      <c r="H470" s="250"/>
      <c r="M470" s="241"/>
      <c r="N470" s="241"/>
      <c r="O470" s="241"/>
      <c r="P470" s="241"/>
      <c r="Q470" s="241"/>
    </row>
    <row r="471" spans="1:17" s="240" customFormat="1" ht="63.75" customHeight="1" x14ac:dyDescent="0.2">
      <c r="A471" s="249"/>
      <c r="B471" s="250"/>
      <c r="C471" s="248"/>
      <c r="D471" s="253"/>
      <c r="E471" s="252"/>
      <c r="F471" s="250"/>
      <c r="G471" s="250"/>
      <c r="H471" s="250"/>
      <c r="M471" s="241"/>
      <c r="N471" s="241"/>
      <c r="O471" s="241"/>
      <c r="P471" s="241"/>
      <c r="Q471" s="241"/>
    </row>
    <row r="472" spans="1:17" s="240" customFormat="1" ht="63.75" customHeight="1" x14ac:dyDescent="0.2">
      <c r="A472" s="249"/>
      <c r="B472" s="250"/>
      <c r="C472" s="248"/>
      <c r="D472" s="253"/>
      <c r="E472" s="252"/>
      <c r="F472" s="250"/>
      <c r="G472" s="250"/>
      <c r="H472" s="250"/>
      <c r="M472" s="241"/>
      <c r="N472" s="241"/>
      <c r="O472" s="241"/>
      <c r="P472" s="241"/>
      <c r="Q472" s="241"/>
    </row>
    <row r="473" spans="1:17" s="240" customFormat="1" ht="63.75" customHeight="1" x14ac:dyDescent="0.2">
      <c r="A473" s="249"/>
      <c r="B473" s="250"/>
      <c r="C473" s="248"/>
      <c r="D473" s="253"/>
      <c r="E473" s="252"/>
      <c r="F473" s="250"/>
      <c r="G473" s="250"/>
      <c r="H473" s="250"/>
      <c r="M473" s="241"/>
      <c r="N473" s="241"/>
      <c r="O473" s="241"/>
      <c r="P473" s="241"/>
      <c r="Q473" s="241"/>
    </row>
    <row r="474" spans="1:17" s="240" customFormat="1" ht="63.75" customHeight="1" x14ac:dyDescent="0.2">
      <c r="A474" s="249"/>
      <c r="B474" s="250"/>
      <c r="C474" s="248"/>
      <c r="D474" s="253"/>
      <c r="E474" s="252"/>
      <c r="F474" s="250"/>
      <c r="G474" s="250"/>
      <c r="H474" s="250"/>
      <c r="M474" s="241"/>
      <c r="N474" s="241"/>
      <c r="O474" s="241"/>
      <c r="P474" s="241"/>
      <c r="Q474" s="241"/>
    </row>
    <row r="475" spans="1:17" s="240" customFormat="1" ht="63.75" customHeight="1" x14ac:dyDescent="0.2">
      <c r="A475" s="249"/>
      <c r="B475" s="250"/>
      <c r="C475" s="248"/>
      <c r="D475" s="253"/>
      <c r="E475" s="252"/>
      <c r="F475" s="250"/>
      <c r="G475" s="250"/>
      <c r="H475" s="250"/>
      <c r="M475" s="241"/>
      <c r="N475" s="241"/>
      <c r="O475" s="241"/>
      <c r="P475" s="241"/>
      <c r="Q475" s="241"/>
    </row>
    <row r="476" spans="1:17" s="240" customFormat="1" ht="63.75" customHeight="1" x14ac:dyDescent="0.2">
      <c r="A476" s="249"/>
      <c r="B476" s="250"/>
      <c r="C476" s="248"/>
      <c r="D476" s="253"/>
      <c r="E476" s="252"/>
      <c r="F476" s="250"/>
      <c r="G476" s="250"/>
      <c r="H476" s="250"/>
      <c r="M476" s="241"/>
      <c r="N476" s="241"/>
      <c r="O476" s="241"/>
      <c r="P476" s="241"/>
      <c r="Q476" s="241"/>
    </row>
    <row r="477" spans="1:17" s="240" customFormat="1" ht="63.75" customHeight="1" x14ac:dyDescent="0.2">
      <c r="A477" s="249"/>
      <c r="B477" s="250"/>
      <c r="C477" s="248"/>
      <c r="D477" s="253"/>
      <c r="E477" s="252"/>
      <c r="F477" s="250"/>
      <c r="G477" s="250"/>
      <c r="H477" s="250"/>
      <c r="M477" s="241"/>
      <c r="N477" s="241"/>
      <c r="O477" s="241"/>
      <c r="P477" s="241"/>
      <c r="Q477" s="241"/>
    </row>
    <row r="478" spans="1:17" s="240" customFormat="1" ht="63.75" customHeight="1" x14ac:dyDescent="0.2">
      <c r="A478" s="249"/>
      <c r="B478" s="250"/>
      <c r="C478" s="248"/>
      <c r="D478" s="253"/>
      <c r="E478" s="252"/>
      <c r="F478" s="250"/>
      <c r="G478" s="250"/>
      <c r="H478" s="250"/>
      <c r="M478" s="241"/>
      <c r="N478" s="241"/>
      <c r="O478" s="241"/>
      <c r="P478" s="241"/>
      <c r="Q478" s="241"/>
    </row>
    <row r="479" spans="1:17" s="240" customFormat="1" ht="63.75" customHeight="1" x14ac:dyDescent="0.2">
      <c r="A479" s="249"/>
      <c r="B479" s="250"/>
      <c r="C479" s="248"/>
      <c r="D479" s="253"/>
      <c r="E479" s="252"/>
      <c r="F479" s="250"/>
      <c r="G479" s="250"/>
      <c r="H479" s="250"/>
      <c r="M479" s="241"/>
      <c r="N479" s="241"/>
      <c r="O479" s="241"/>
      <c r="P479" s="241"/>
      <c r="Q479" s="241"/>
    </row>
    <row r="480" spans="1:17" s="240" customFormat="1" ht="63.75" customHeight="1" x14ac:dyDescent="0.2">
      <c r="A480" s="249"/>
      <c r="B480" s="250"/>
      <c r="C480" s="248"/>
      <c r="D480" s="253"/>
      <c r="E480" s="252"/>
      <c r="F480" s="250"/>
      <c r="G480" s="250"/>
      <c r="H480" s="250"/>
      <c r="M480" s="241"/>
      <c r="N480" s="241"/>
      <c r="O480" s="241"/>
      <c r="P480" s="241"/>
      <c r="Q480" s="241"/>
    </row>
    <row r="481" spans="1:17" s="240" customFormat="1" ht="63.75" customHeight="1" x14ac:dyDescent="0.2">
      <c r="A481" s="249"/>
      <c r="B481" s="250"/>
      <c r="C481" s="248"/>
      <c r="D481" s="253"/>
      <c r="E481" s="252"/>
      <c r="F481" s="250"/>
      <c r="G481" s="250"/>
      <c r="H481" s="250"/>
      <c r="M481" s="241"/>
      <c r="N481" s="241"/>
      <c r="O481" s="241"/>
      <c r="P481" s="241"/>
      <c r="Q481" s="241"/>
    </row>
    <row r="482" spans="1:17" s="240" customFormat="1" ht="63.75" customHeight="1" x14ac:dyDescent="0.2">
      <c r="A482" s="249"/>
      <c r="B482" s="250"/>
      <c r="C482" s="248"/>
      <c r="D482" s="253"/>
      <c r="E482" s="252"/>
      <c r="F482" s="250"/>
      <c r="G482" s="250"/>
      <c r="H482" s="250"/>
      <c r="M482" s="241"/>
      <c r="N482" s="241"/>
      <c r="O482" s="241"/>
      <c r="P482" s="241"/>
      <c r="Q482" s="241"/>
    </row>
    <row r="483" spans="1:17" s="240" customFormat="1" ht="63.75" customHeight="1" x14ac:dyDescent="0.2">
      <c r="A483" s="249"/>
      <c r="B483" s="250"/>
      <c r="C483" s="248"/>
      <c r="D483" s="253"/>
      <c r="E483" s="252"/>
      <c r="F483" s="250"/>
      <c r="G483" s="250"/>
      <c r="H483" s="250"/>
      <c r="M483" s="241"/>
      <c r="N483" s="241"/>
      <c r="O483" s="241"/>
      <c r="P483" s="241"/>
      <c r="Q483" s="241"/>
    </row>
    <row r="484" spans="1:17" s="240" customFormat="1" ht="63.75" customHeight="1" x14ac:dyDescent="0.2">
      <c r="A484" s="249"/>
      <c r="B484" s="250"/>
      <c r="C484" s="248"/>
      <c r="D484" s="253"/>
      <c r="E484" s="252"/>
      <c r="F484" s="250"/>
      <c r="G484" s="250"/>
      <c r="H484" s="250"/>
      <c r="M484" s="241"/>
      <c r="N484" s="241"/>
      <c r="O484" s="241"/>
      <c r="P484" s="241"/>
      <c r="Q484" s="241"/>
    </row>
    <row r="485" spans="1:17" s="240" customFormat="1" ht="63.75" customHeight="1" x14ac:dyDescent="0.2">
      <c r="A485" s="249"/>
      <c r="B485" s="250"/>
      <c r="C485" s="248"/>
      <c r="D485" s="253"/>
      <c r="E485" s="252"/>
      <c r="F485" s="250"/>
      <c r="G485" s="250"/>
      <c r="H485" s="250"/>
      <c r="M485" s="241"/>
      <c r="N485" s="241"/>
      <c r="O485" s="241"/>
      <c r="P485" s="241"/>
      <c r="Q485" s="241"/>
    </row>
    <row r="486" spans="1:17" s="240" customFormat="1" ht="63.75" customHeight="1" x14ac:dyDescent="0.2">
      <c r="A486" s="249"/>
      <c r="B486" s="250"/>
      <c r="C486" s="248"/>
      <c r="D486" s="253"/>
      <c r="E486" s="252"/>
      <c r="F486" s="250"/>
      <c r="G486" s="250"/>
      <c r="H486" s="250"/>
      <c r="M486" s="241"/>
      <c r="N486" s="241"/>
      <c r="O486" s="241"/>
      <c r="P486" s="241"/>
      <c r="Q486" s="241"/>
    </row>
    <row r="487" spans="1:17" s="240" customFormat="1" ht="63.75" customHeight="1" x14ac:dyDescent="0.2">
      <c r="A487" s="249"/>
      <c r="B487" s="250"/>
      <c r="C487" s="248"/>
      <c r="D487" s="253"/>
      <c r="E487" s="252"/>
      <c r="F487" s="250"/>
      <c r="G487" s="250"/>
      <c r="H487" s="250"/>
      <c r="M487" s="241"/>
      <c r="N487" s="241"/>
      <c r="O487" s="241"/>
      <c r="P487" s="241"/>
      <c r="Q487" s="241"/>
    </row>
    <row r="488" spans="1:17" s="240" customFormat="1" ht="63.75" customHeight="1" x14ac:dyDescent="0.2">
      <c r="A488" s="249"/>
      <c r="B488" s="250"/>
      <c r="C488" s="248"/>
      <c r="D488" s="253"/>
      <c r="E488" s="252"/>
      <c r="F488" s="250"/>
      <c r="G488" s="250"/>
      <c r="H488" s="250"/>
      <c r="M488" s="241"/>
      <c r="N488" s="241"/>
      <c r="O488" s="241"/>
      <c r="P488" s="241"/>
      <c r="Q488" s="241"/>
    </row>
    <row r="489" spans="1:17" s="240" customFormat="1" ht="63.75" customHeight="1" x14ac:dyDescent="0.2">
      <c r="A489" s="249"/>
      <c r="B489" s="250"/>
      <c r="C489" s="248"/>
      <c r="D489" s="253"/>
      <c r="E489" s="252"/>
      <c r="F489" s="250"/>
      <c r="G489" s="250"/>
      <c r="H489" s="250"/>
      <c r="M489" s="241"/>
      <c r="N489" s="241"/>
      <c r="O489" s="241"/>
      <c r="P489" s="241"/>
      <c r="Q489" s="241"/>
    </row>
    <row r="490" spans="1:17" s="240" customFormat="1" ht="63.75" customHeight="1" x14ac:dyDescent="0.2">
      <c r="A490" s="249"/>
      <c r="B490" s="250"/>
      <c r="C490" s="248"/>
      <c r="D490" s="253"/>
      <c r="E490" s="252"/>
      <c r="F490" s="250"/>
      <c r="G490" s="250"/>
      <c r="H490" s="250"/>
      <c r="M490" s="241"/>
      <c r="N490" s="241"/>
      <c r="O490" s="241"/>
      <c r="P490" s="241"/>
      <c r="Q490" s="241"/>
    </row>
    <row r="491" spans="1:17" s="240" customFormat="1" ht="63.75" customHeight="1" x14ac:dyDescent="0.2">
      <c r="A491" s="249"/>
      <c r="B491" s="250"/>
      <c r="C491" s="248"/>
      <c r="D491" s="253"/>
      <c r="E491" s="252"/>
      <c r="F491" s="250"/>
      <c r="G491" s="250"/>
      <c r="H491" s="250"/>
      <c r="M491" s="241"/>
      <c r="N491" s="241"/>
      <c r="O491" s="241"/>
      <c r="P491" s="241"/>
      <c r="Q491" s="241"/>
    </row>
    <row r="492" spans="1:17" s="240" customFormat="1" ht="63.75" customHeight="1" x14ac:dyDescent="0.2">
      <c r="A492" s="249"/>
      <c r="B492" s="250"/>
      <c r="C492" s="248"/>
      <c r="D492" s="253"/>
      <c r="E492" s="252"/>
      <c r="F492" s="250"/>
      <c r="G492" s="250"/>
      <c r="H492" s="250"/>
      <c r="M492" s="241"/>
      <c r="N492" s="241"/>
      <c r="O492" s="241"/>
      <c r="P492" s="241"/>
      <c r="Q492" s="241"/>
    </row>
    <row r="493" spans="1:17" s="240" customFormat="1" ht="63.75" customHeight="1" x14ac:dyDescent="0.2">
      <c r="A493" s="249"/>
      <c r="B493" s="250"/>
      <c r="C493" s="248"/>
      <c r="D493" s="253"/>
      <c r="E493" s="252"/>
      <c r="F493" s="250"/>
      <c r="G493" s="250"/>
      <c r="H493" s="250"/>
      <c r="M493" s="241"/>
      <c r="N493" s="241"/>
      <c r="O493" s="241"/>
      <c r="P493" s="241"/>
      <c r="Q493" s="241"/>
    </row>
    <row r="494" spans="1:17" s="240" customFormat="1" ht="63.75" customHeight="1" x14ac:dyDescent="0.2">
      <c r="A494" s="249"/>
      <c r="B494" s="250"/>
      <c r="C494" s="248"/>
      <c r="D494" s="253"/>
      <c r="E494" s="252"/>
      <c r="F494" s="250"/>
      <c r="G494" s="250"/>
      <c r="H494" s="250"/>
      <c r="M494" s="241"/>
      <c r="N494" s="241"/>
      <c r="O494" s="241"/>
      <c r="P494" s="241"/>
      <c r="Q494" s="241"/>
    </row>
    <row r="495" spans="1:17" s="240" customFormat="1" ht="63.75" customHeight="1" x14ac:dyDescent="0.2">
      <c r="A495" s="249"/>
      <c r="B495" s="250"/>
      <c r="C495" s="248"/>
      <c r="D495" s="253"/>
      <c r="E495" s="252"/>
      <c r="F495" s="250"/>
      <c r="G495" s="250"/>
      <c r="H495" s="250"/>
      <c r="M495" s="241"/>
      <c r="N495" s="241"/>
      <c r="O495" s="241"/>
      <c r="P495" s="241"/>
      <c r="Q495" s="241"/>
    </row>
    <row r="496" spans="1:17" s="240" customFormat="1" ht="63.75" customHeight="1" x14ac:dyDescent="0.2">
      <c r="A496" s="249"/>
      <c r="B496" s="250"/>
      <c r="C496" s="248"/>
      <c r="D496" s="253"/>
      <c r="E496" s="252"/>
      <c r="F496" s="250"/>
      <c r="G496" s="250"/>
      <c r="H496" s="250"/>
      <c r="M496" s="241"/>
      <c r="N496" s="241"/>
      <c r="O496" s="241"/>
      <c r="P496" s="241"/>
      <c r="Q496" s="241"/>
    </row>
    <row r="497" spans="1:17" s="240" customFormat="1" ht="63.75" customHeight="1" x14ac:dyDescent="0.2">
      <c r="A497" s="249"/>
      <c r="B497" s="250"/>
      <c r="C497" s="248"/>
      <c r="D497" s="253"/>
      <c r="E497" s="252"/>
      <c r="F497" s="250"/>
      <c r="G497" s="250"/>
      <c r="H497" s="250"/>
      <c r="M497" s="241"/>
      <c r="N497" s="241"/>
      <c r="O497" s="241"/>
      <c r="P497" s="241"/>
      <c r="Q497" s="241"/>
    </row>
    <row r="498" spans="1:17" s="240" customFormat="1" ht="63.75" customHeight="1" x14ac:dyDescent="0.2">
      <c r="A498" s="249"/>
      <c r="B498" s="250"/>
      <c r="C498" s="248"/>
      <c r="D498" s="253"/>
      <c r="E498" s="252"/>
      <c r="F498" s="250"/>
      <c r="G498" s="250"/>
      <c r="H498" s="250"/>
      <c r="M498" s="241"/>
      <c r="N498" s="241"/>
      <c r="O498" s="241"/>
      <c r="P498" s="241"/>
      <c r="Q498" s="241"/>
    </row>
    <row r="499" spans="1:17" s="240" customFormat="1" ht="63.75" customHeight="1" x14ac:dyDescent="0.2">
      <c r="A499" s="249"/>
      <c r="B499" s="250"/>
      <c r="C499" s="248"/>
      <c r="D499" s="253"/>
      <c r="E499" s="252"/>
      <c r="F499" s="250"/>
      <c r="G499" s="250"/>
      <c r="H499" s="250"/>
      <c r="M499" s="241"/>
      <c r="N499" s="241"/>
      <c r="O499" s="241"/>
      <c r="P499" s="241"/>
      <c r="Q499" s="241"/>
    </row>
    <row r="500" spans="1:17" s="240" customFormat="1" ht="63.75" customHeight="1" x14ac:dyDescent="0.2">
      <c r="A500" s="249"/>
      <c r="B500" s="250"/>
      <c r="C500" s="248"/>
      <c r="D500" s="253"/>
      <c r="E500" s="252"/>
      <c r="F500" s="250"/>
      <c r="G500" s="250"/>
      <c r="H500" s="250"/>
      <c r="M500" s="241"/>
      <c r="N500" s="241"/>
      <c r="O500" s="241"/>
      <c r="P500" s="241"/>
      <c r="Q500" s="241"/>
    </row>
    <row r="501" spans="1:17" s="240" customFormat="1" ht="63.75" customHeight="1" x14ac:dyDescent="0.2">
      <c r="A501" s="249"/>
      <c r="B501" s="250"/>
      <c r="C501" s="248"/>
      <c r="D501" s="253"/>
      <c r="E501" s="252"/>
      <c r="F501" s="250"/>
      <c r="G501" s="250"/>
      <c r="H501" s="250"/>
      <c r="M501" s="241"/>
      <c r="N501" s="241"/>
      <c r="O501" s="241"/>
      <c r="P501" s="241"/>
      <c r="Q501" s="241"/>
    </row>
    <row r="502" spans="1:17" s="240" customFormat="1" ht="63.75" customHeight="1" x14ac:dyDescent="0.2">
      <c r="A502" s="249"/>
      <c r="B502" s="250"/>
      <c r="C502" s="248"/>
      <c r="D502" s="253"/>
      <c r="E502" s="252"/>
      <c r="F502" s="250"/>
      <c r="G502" s="250"/>
      <c r="H502" s="250"/>
      <c r="M502" s="241"/>
      <c r="N502" s="241"/>
      <c r="O502" s="241"/>
      <c r="P502" s="241"/>
      <c r="Q502" s="241"/>
    </row>
    <row r="503" spans="1:17" s="240" customFormat="1" ht="63.75" customHeight="1" x14ac:dyDescent="0.2">
      <c r="A503" s="249"/>
      <c r="B503" s="250"/>
      <c r="C503" s="248"/>
      <c r="D503" s="253"/>
      <c r="E503" s="252"/>
      <c r="F503" s="250"/>
      <c r="G503" s="250"/>
      <c r="H503" s="250"/>
      <c r="M503" s="241"/>
      <c r="N503" s="241"/>
      <c r="O503" s="241"/>
      <c r="P503" s="241"/>
      <c r="Q503" s="241"/>
    </row>
    <row r="504" spans="1:17" s="240" customFormat="1" ht="63.75" customHeight="1" x14ac:dyDescent="0.2">
      <c r="A504" s="249"/>
      <c r="B504" s="250"/>
      <c r="C504" s="248"/>
      <c r="D504" s="253"/>
      <c r="E504" s="252"/>
      <c r="F504" s="250"/>
      <c r="G504" s="250"/>
      <c r="H504" s="250"/>
      <c r="M504" s="241"/>
      <c r="N504" s="241"/>
      <c r="O504" s="241"/>
      <c r="P504" s="241"/>
      <c r="Q504" s="241"/>
    </row>
    <row r="505" spans="1:17" s="240" customFormat="1" ht="63.75" customHeight="1" x14ac:dyDescent="0.2">
      <c r="A505" s="249"/>
      <c r="B505" s="250"/>
      <c r="C505" s="248"/>
      <c r="D505" s="253"/>
      <c r="E505" s="252"/>
      <c r="F505" s="250"/>
      <c r="G505" s="250"/>
      <c r="H505" s="250"/>
      <c r="M505" s="241"/>
      <c r="N505" s="241"/>
      <c r="O505" s="241"/>
      <c r="P505" s="241"/>
      <c r="Q505" s="241"/>
    </row>
    <row r="506" spans="1:17" s="240" customFormat="1" ht="63.75" customHeight="1" x14ac:dyDescent="0.2">
      <c r="A506" s="249"/>
      <c r="B506" s="250"/>
      <c r="C506" s="248"/>
      <c r="D506" s="253"/>
      <c r="E506" s="252"/>
      <c r="F506" s="250"/>
      <c r="G506" s="250"/>
      <c r="H506" s="250"/>
      <c r="M506" s="241"/>
      <c r="N506" s="241"/>
      <c r="O506" s="241"/>
      <c r="P506" s="241"/>
      <c r="Q506" s="241"/>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574" priority="88" stopIfTrue="1" operator="lessThanOrEqual">
      <formula>0</formula>
    </cfRule>
  </conditionalFormatting>
  <conditionalFormatting sqref="H19:H23">
    <cfRule type="cellIs" dxfId="573" priority="87" stopIfTrue="1" operator="lessThanOrEqual">
      <formula>0</formula>
    </cfRule>
  </conditionalFormatting>
  <conditionalFormatting sqref="H31:H32">
    <cfRule type="cellIs" dxfId="572" priority="86" stopIfTrue="1" operator="lessThanOrEqual">
      <formula>0</formula>
    </cfRule>
  </conditionalFormatting>
  <conditionalFormatting sqref="H34">
    <cfRule type="cellIs" dxfId="571" priority="85" stopIfTrue="1" operator="lessThanOrEqual">
      <formula>0</formula>
    </cfRule>
  </conditionalFormatting>
  <conditionalFormatting sqref="H38:H39">
    <cfRule type="cellIs" dxfId="570" priority="84" stopIfTrue="1" operator="lessThanOrEqual">
      <formula>0</formula>
    </cfRule>
  </conditionalFormatting>
  <conditionalFormatting sqref="H40:H53">
    <cfRule type="cellIs" dxfId="569" priority="83" stopIfTrue="1" operator="lessThanOrEqual">
      <formula>0</formula>
    </cfRule>
  </conditionalFormatting>
  <conditionalFormatting sqref="H56:H57">
    <cfRule type="cellIs" dxfId="568" priority="82" stopIfTrue="1" operator="lessThanOrEqual">
      <formula>0</formula>
    </cfRule>
  </conditionalFormatting>
  <conditionalFormatting sqref="G127">
    <cfRule type="cellIs" dxfId="567" priority="81" stopIfTrue="1" operator="lessThanOrEqual">
      <formula>0</formula>
    </cfRule>
  </conditionalFormatting>
  <conditionalFormatting sqref="E133:E135">
    <cfRule type="cellIs" dxfId="566" priority="80" stopIfTrue="1" operator="lessThanOrEqual">
      <formula>0</formula>
    </cfRule>
  </conditionalFormatting>
  <conditionalFormatting sqref="E174:E175">
    <cfRule type="cellIs" dxfId="565" priority="79" stopIfTrue="1" operator="lessThanOrEqual">
      <formula>0</formula>
    </cfRule>
  </conditionalFormatting>
  <conditionalFormatting sqref="E131:E132">
    <cfRule type="cellIs" dxfId="564" priority="78" stopIfTrue="1" operator="lessThanOrEqual">
      <formula>0</formula>
    </cfRule>
  </conditionalFormatting>
  <conditionalFormatting sqref="D156:H159">
    <cfRule type="cellIs" dxfId="563" priority="77" stopIfTrue="1" operator="lessThanOrEqual">
      <formula>0</formula>
    </cfRule>
  </conditionalFormatting>
  <conditionalFormatting sqref="E212:E213">
    <cfRule type="cellIs" dxfId="562" priority="76" stopIfTrue="1" operator="lessThanOrEqual">
      <formula>0</formula>
    </cfRule>
  </conditionalFormatting>
  <conditionalFormatting sqref="H198:H200">
    <cfRule type="cellIs" dxfId="561" priority="70" stopIfTrue="1" operator="lessThanOrEqual">
      <formula>0</formula>
    </cfRule>
  </conditionalFormatting>
  <conditionalFormatting sqref="H17">
    <cfRule type="cellIs" dxfId="560" priority="75" stopIfTrue="1" operator="lessThanOrEqual">
      <formula>0</formula>
    </cfRule>
  </conditionalFormatting>
  <conditionalFormatting sqref="H193:H195">
    <cfRule type="cellIs" dxfId="559" priority="74" stopIfTrue="1" operator="lessThanOrEqual">
      <formula>0</formula>
    </cfRule>
  </conditionalFormatting>
  <conditionalFormatting sqref="H197">
    <cfRule type="cellIs" dxfId="558" priority="73" stopIfTrue="1" operator="lessThanOrEqual">
      <formula>0</formula>
    </cfRule>
  </conditionalFormatting>
  <conditionalFormatting sqref="H203">
    <cfRule type="cellIs" dxfId="557" priority="72" stopIfTrue="1" operator="lessThanOrEqual">
      <formula>0</formula>
    </cfRule>
  </conditionalFormatting>
  <conditionalFormatting sqref="H77">
    <cfRule type="cellIs" dxfId="556" priority="71" stopIfTrue="1" operator="lessThanOrEqual">
      <formula>0</formula>
    </cfRule>
  </conditionalFormatting>
  <conditionalFormatting sqref="H201">
    <cfRule type="cellIs" dxfId="555" priority="69" stopIfTrue="1" operator="lessThanOrEqual">
      <formula>0</formula>
    </cfRule>
  </conditionalFormatting>
  <conditionalFormatting sqref="H202">
    <cfRule type="cellIs" dxfId="554" priority="68" stopIfTrue="1" operator="lessThanOrEqual">
      <formula>0</formula>
    </cfRule>
  </conditionalFormatting>
  <conditionalFormatting sqref="E198:E202">
    <cfRule type="cellIs" dxfId="553" priority="67" stopIfTrue="1" operator="lessThanOrEqual">
      <formula>0</formula>
    </cfRule>
  </conditionalFormatting>
  <conditionalFormatting sqref="E183:E185">
    <cfRule type="cellIs" dxfId="552" priority="66" stopIfTrue="1" operator="lessThanOrEqual">
      <formula>0</formula>
    </cfRule>
  </conditionalFormatting>
  <conditionalFormatting sqref="E281:E282">
    <cfRule type="cellIs" dxfId="551" priority="65" stopIfTrue="1" operator="lessThanOrEqual">
      <formula>0</formula>
    </cfRule>
  </conditionalFormatting>
  <conditionalFormatting sqref="H281:H282">
    <cfRule type="cellIs" dxfId="550" priority="64" stopIfTrue="1" operator="lessThanOrEqual">
      <formula>0</formula>
    </cfRule>
  </conditionalFormatting>
  <conditionalFormatting sqref="G329:H330 D335:H335 D355:H355 D356:E356 H356 G351:H352 A355 G349:H349 G344:H346">
    <cfRule type="cellIs" dxfId="549" priority="63" stopIfTrue="1" operator="lessThanOrEqual">
      <formula>0</formula>
    </cfRule>
  </conditionalFormatting>
  <conditionalFormatting sqref="D14:H14">
    <cfRule type="cellIs" dxfId="548" priority="61" stopIfTrue="1" operator="lessThanOrEqual">
      <formula>0</formula>
    </cfRule>
  </conditionalFormatting>
  <conditionalFormatting sqref="G354:H354">
    <cfRule type="cellIs" dxfId="547" priority="62" stopIfTrue="1" operator="lessThanOrEqual">
      <formula>0</formula>
    </cfRule>
  </conditionalFormatting>
  <conditionalFormatting sqref="H104">
    <cfRule type="cellIs" dxfId="546" priority="60" stopIfTrue="1" operator="lessThanOrEqual">
      <formula>0</formula>
    </cfRule>
  </conditionalFormatting>
  <conditionalFormatting sqref="H105">
    <cfRule type="cellIs" dxfId="545" priority="59" stopIfTrue="1" operator="lessThanOrEqual">
      <formula>0</formula>
    </cfRule>
  </conditionalFormatting>
  <conditionalFormatting sqref="H106">
    <cfRule type="cellIs" dxfId="544" priority="58" stopIfTrue="1" operator="lessThanOrEqual">
      <formula>0</formula>
    </cfRule>
  </conditionalFormatting>
  <conditionalFormatting sqref="H107">
    <cfRule type="cellIs" dxfId="543" priority="57" stopIfTrue="1" operator="lessThanOrEqual">
      <formula>0</formula>
    </cfRule>
  </conditionalFormatting>
  <conditionalFormatting sqref="H246">
    <cfRule type="cellIs" dxfId="542"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541" priority="55" stopIfTrue="1" operator="lessThanOrEqual">
      <formula>0</formula>
    </cfRule>
  </conditionalFormatting>
  <conditionalFormatting sqref="C19">
    <cfRule type="cellIs" dxfId="540" priority="54" stopIfTrue="1" operator="lessThanOrEqual">
      <formula>0</formula>
    </cfRule>
  </conditionalFormatting>
  <conditionalFormatting sqref="C44">
    <cfRule type="cellIs" dxfId="539" priority="53" stopIfTrue="1" operator="lessThanOrEqual">
      <formula>0</formula>
    </cfRule>
  </conditionalFormatting>
  <conditionalFormatting sqref="C34">
    <cfRule type="cellIs" dxfId="538" priority="52" stopIfTrue="1" operator="lessThanOrEqual">
      <formula>0</formula>
    </cfRule>
  </conditionalFormatting>
  <conditionalFormatting sqref="C54">
    <cfRule type="cellIs" dxfId="537" priority="51" stopIfTrue="1" operator="lessThanOrEqual">
      <formula>0</formula>
    </cfRule>
  </conditionalFormatting>
  <conditionalFormatting sqref="C127">
    <cfRule type="cellIs" dxfId="536" priority="50" stopIfTrue="1" operator="lessThanOrEqual">
      <formula>0</formula>
    </cfRule>
  </conditionalFormatting>
  <conditionalFormatting sqref="C121">
    <cfRule type="cellIs" dxfId="535" priority="49" stopIfTrue="1" operator="lessThanOrEqual">
      <formula>0</formula>
    </cfRule>
  </conditionalFormatting>
  <conditionalFormatting sqref="C156">
    <cfRule type="cellIs" dxfId="534" priority="48" stopIfTrue="1" operator="lessThanOrEqual">
      <formula>0</formula>
    </cfRule>
  </conditionalFormatting>
  <conditionalFormatting sqref="C214">
    <cfRule type="cellIs" dxfId="533" priority="47" stopIfTrue="1" operator="lessThanOrEqual">
      <formula>0</formula>
    </cfRule>
  </conditionalFormatting>
  <conditionalFormatting sqref="C194">
    <cfRule type="cellIs" dxfId="532" priority="46" stopIfTrue="1" operator="lessThanOrEqual">
      <formula>0</formula>
    </cfRule>
  </conditionalFormatting>
  <conditionalFormatting sqref="C230">
    <cfRule type="cellIs" dxfId="531" priority="45" stopIfTrue="1" operator="lessThanOrEqual">
      <formula>0</formula>
    </cfRule>
  </conditionalFormatting>
  <conditionalFormatting sqref="C215">
    <cfRule type="cellIs" dxfId="530" priority="44" stopIfTrue="1" operator="lessThanOrEqual">
      <formula>0</formula>
    </cfRule>
  </conditionalFormatting>
  <conditionalFormatting sqref="C220">
    <cfRule type="cellIs" dxfId="529" priority="43" stopIfTrue="1" operator="lessThanOrEqual">
      <formula>0</formula>
    </cfRule>
  </conditionalFormatting>
  <conditionalFormatting sqref="C281">
    <cfRule type="cellIs" dxfId="528" priority="42" stopIfTrue="1" operator="lessThanOrEqual">
      <formula>0</formula>
    </cfRule>
  </conditionalFormatting>
  <conditionalFormatting sqref="C256">
    <cfRule type="cellIs" dxfId="527" priority="41" stopIfTrue="1" operator="lessThanOrEqual">
      <formula>0</formula>
    </cfRule>
  </conditionalFormatting>
  <conditionalFormatting sqref="C335">
    <cfRule type="cellIs" dxfId="526" priority="40" stopIfTrue="1" operator="lessThanOrEqual">
      <formula>0</formula>
    </cfRule>
  </conditionalFormatting>
  <conditionalFormatting sqref="C355">
    <cfRule type="cellIs" dxfId="525" priority="39" stopIfTrue="1" operator="lessThanOrEqual">
      <formula>0</formula>
    </cfRule>
  </conditionalFormatting>
  <conditionalFormatting sqref="B246">
    <cfRule type="cellIs" dxfId="524" priority="23" stopIfTrue="1" operator="lessThanOrEqual">
      <formula>0</formula>
    </cfRule>
  </conditionalFormatting>
  <conditionalFormatting sqref="B9:B13 B261 B259 B353 B347:B348 B350 B331:B343 B357:B359 B247:B257 B160:B194 B108:B110 B56:B103 B263:B328 B196:B245 B113:B156 B23:B54 B15:B19">
    <cfRule type="cellIs" dxfId="523" priority="38" stopIfTrue="1" operator="lessThanOrEqual">
      <formula>0</formula>
    </cfRule>
  </conditionalFormatting>
  <conditionalFormatting sqref="B20:B22">
    <cfRule type="cellIs" dxfId="522" priority="37" stopIfTrue="1" operator="lessThanOrEqual">
      <formula>0</formula>
    </cfRule>
  </conditionalFormatting>
  <conditionalFormatting sqref="B157:B159">
    <cfRule type="cellIs" dxfId="521" priority="36" stopIfTrue="1" operator="lessThanOrEqual">
      <formula>0</formula>
    </cfRule>
  </conditionalFormatting>
  <conditionalFormatting sqref="B195">
    <cfRule type="cellIs" dxfId="520" priority="35" stopIfTrue="1" operator="lessThanOrEqual">
      <formula>0</formula>
    </cfRule>
  </conditionalFormatting>
  <conditionalFormatting sqref="B329:B330 B355:B356 B349 B351:B352 B344:B346">
    <cfRule type="cellIs" dxfId="519" priority="34" stopIfTrue="1" operator="lessThanOrEqual">
      <formula>0</formula>
    </cfRule>
  </conditionalFormatting>
  <conditionalFormatting sqref="B112">
    <cfRule type="cellIs" dxfId="518" priority="33" stopIfTrue="1" operator="lessThanOrEqual">
      <formula>0</formula>
    </cfRule>
  </conditionalFormatting>
  <conditionalFormatting sqref="B111">
    <cfRule type="cellIs" dxfId="517" priority="32" stopIfTrue="1" operator="lessThanOrEqual">
      <formula>0</formula>
    </cfRule>
  </conditionalFormatting>
  <conditionalFormatting sqref="B354">
    <cfRule type="cellIs" dxfId="516" priority="31" stopIfTrue="1" operator="lessThanOrEqual">
      <formula>0</formula>
    </cfRule>
  </conditionalFormatting>
  <conditionalFormatting sqref="B260">
    <cfRule type="cellIs" dxfId="515" priority="30" stopIfTrue="1" operator="lessThanOrEqual">
      <formula>0</formula>
    </cfRule>
  </conditionalFormatting>
  <conditionalFormatting sqref="B258">
    <cfRule type="cellIs" dxfId="514" priority="29" stopIfTrue="1" operator="lessThanOrEqual">
      <formula>0</formula>
    </cfRule>
  </conditionalFormatting>
  <conditionalFormatting sqref="B262">
    <cfRule type="cellIs" dxfId="513" priority="28" stopIfTrue="1" operator="lessThanOrEqual">
      <formula>0</formula>
    </cfRule>
  </conditionalFormatting>
  <conditionalFormatting sqref="B104">
    <cfRule type="cellIs" dxfId="512" priority="27" stopIfTrue="1" operator="lessThanOrEqual">
      <formula>0</formula>
    </cfRule>
  </conditionalFormatting>
  <conditionalFormatting sqref="B105">
    <cfRule type="cellIs" dxfId="511" priority="26" stopIfTrue="1" operator="lessThanOrEqual">
      <formula>0</formula>
    </cfRule>
  </conditionalFormatting>
  <conditionalFormatting sqref="B106">
    <cfRule type="cellIs" dxfId="510" priority="25" stopIfTrue="1" operator="lessThanOrEqual">
      <formula>0</formula>
    </cfRule>
  </conditionalFormatting>
  <conditionalFormatting sqref="B107">
    <cfRule type="cellIs" dxfId="509"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508" priority="22" stopIfTrue="1" operator="lessThanOrEqual">
      <formula>0</formula>
    </cfRule>
  </conditionalFormatting>
  <conditionalFormatting sqref="H360:H363">
    <cfRule type="cellIs" dxfId="507" priority="21" stopIfTrue="1" operator="lessThanOrEqual">
      <formula>0</formula>
    </cfRule>
  </conditionalFormatting>
  <conditionalFormatting sqref="B367:E367">
    <cfRule type="cellIs" dxfId="506" priority="20" stopIfTrue="1" operator="lessThanOrEqual">
      <formula>0</formula>
    </cfRule>
  </conditionalFormatting>
  <conditionalFormatting sqref="H367">
    <cfRule type="cellIs" dxfId="505" priority="19" stopIfTrue="1" operator="lessThanOrEqual">
      <formula>0</formula>
    </cfRule>
  </conditionalFormatting>
  <conditionalFormatting sqref="F367">
    <cfRule type="cellIs" dxfId="504" priority="18" stopIfTrue="1" operator="lessThanOrEqual">
      <formula>0</formula>
    </cfRule>
  </conditionalFormatting>
  <conditionalFormatting sqref="G367">
    <cfRule type="cellIs" dxfId="503" priority="17" stopIfTrue="1" operator="lessThanOrEqual">
      <formula>0</formula>
    </cfRule>
  </conditionalFormatting>
  <conditionalFormatting sqref="D375:G375">
    <cfRule type="cellIs" dxfId="502" priority="8" stopIfTrue="1" operator="lessThanOrEqual">
      <formula>0</formula>
    </cfRule>
  </conditionalFormatting>
  <conditionalFormatting sqref="B371">
    <cfRule type="cellIs" dxfId="501" priority="16" stopIfTrue="1" operator="lessThanOrEqual">
      <formula>0</formula>
    </cfRule>
  </conditionalFormatting>
  <conditionalFormatting sqref="C372">
    <cfRule type="cellIs" dxfId="500" priority="15" stopIfTrue="1" operator="lessThanOrEqual">
      <formula>0</formula>
    </cfRule>
  </conditionalFormatting>
  <conditionalFormatting sqref="H371:H372">
    <cfRule type="cellIs" dxfId="499" priority="14" stopIfTrue="1" operator="lessThanOrEqual">
      <formula>0</formula>
    </cfRule>
  </conditionalFormatting>
  <conditionalFormatting sqref="B373:B374">
    <cfRule type="cellIs" dxfId="498" priority="13" stopIfTrue="1" operator="lessThanOrEqual">
      <formula>0</formula>
    </cfRule>
  </conditionalFormatting>
  <conditionalFormatting sqref="H373">
    <cfRule type="cellIs" dxfId="497" priority="12" stopIfTrue="1" operator="lessThanOrEqual">
      <formula>0</formula>
    </cfRule>
  </conditionalFormatting>
  <conditionalFormatting sqref="H374">
    <cfRule type="cellIs" dxfId="496" priority="11" stopIfTrue="1" operator="lessThanOrEqual">
      <formula>0</formula>
    </cfRule>
  </conditionalFormatting>
  <conditionalFormatting sqref="G369:H369 D369:E369">
    <cfRule type="cellIs" dxfId="495" priority="10" stopIfTrue="1" operator="lessThanOrEqual">
      <formula>0</formula>
    </cfRule>
  </conditionalFormatting>
  <conditionalFormatting sqref="B369">
    <cfRule type="cellIs" dxfId="494" priority="9" stopIfTrue="1" operator="lessThanOrEqual">
      <formula>0</formula>
    </cfRule>
  </conditionalFormatting>
  <conditionalFormatting sqref="B375">
    <cfRule type="cellIs" dxfId="493" priority="7" stopIfTrue="1" operator="lessThanOrEqual">
      <formula>0</formula>
    </cfRule>
  </conditionalFormatting>
  <conditionalFormatting sqref="H375">
    <cfRule type="cellIs" dxfId="492" priority="6" stopIfTrue="1" operator="lessThanOrEqual">
      <formula>0</formula>
    </cfRule>
  </conditionalFormatting>
  <conditionalFormatting sqref="B378 D378:H378">
    <cfRule type="cellIs" dxfId="491" priority="5" stopIfTrue="1" operator="lessThanOrEqual">
      <formula>0</formula>
    </cfRule>
  </conditionalFormatting>
  <conditionalFormatting sqref="D379:E379 G379 A379:B379">
    <cfRule type="cellIs" dxfId="490" priority="4" stopIfTrue="1" operator="lessThanOrEqual">
      <formula>0</formula>
    </cfRule>
  </conditionalFormatting>
  <conditionalFormatting sqref="H379">
    <cfRule type="cellIs" dxfId="489" priority="3" stopIfTrue="1" operator="lessThanOrEqual">
      <formula>0</formula>
    </cfRule>
  </conditionalFormatting>
  <conditionalFormatting sqref="C379">
    <cfRule type="cellIs" dxfId="488" priority="2" stopIfTrue="1" operator="lessThanOrEqual">
      <formula>0</formula>
    </cfRule>
  </conditionalFormatting>
  <conditionalFormatting sqref="F379">
    <cfRule type="cellIs" dxfId="487"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210" activePane="bottomLeft" state="frozen"/>
      <selection activeCell="C10" sqref="C10"/>
      <selection pane="bottomLeft" activeCell="I269" sqref="I269"/>
    </sheetView>
  </sheetViews>
  <sheetFormatPr baseColWidth="10" defaultColWidth="11.7109375" defaultRowHeight="12.75" x14ac:dyDescent="0.2"/>
  <cols>
    <col min="1" max="1" width="4" style="334" customWidth="1"/>
    <col min="2" max="2" width="15.85546875" style="194" bestFit="1" customWidth="1"/>
    <col min="3" max="3" width="32.5703125" style="199" customWidth="1"/>
    <col min="4" max="4" width="32.5703125" style="4" customWidth="1"/>
    <col min="5" max="5" width="14.5703125" style="200" customWidth="1"/>
    <col min="6" max="6" width="14.5703125" style="201" customWidth="1"/>
    <col min="7" max="7" width="14.5703125" style="199" customWidth="1"/>
    <col min="8" max="8" width="27" style="199" customWidth="1"/>
    <col min="9" max="9" width="13.85546875" style="314" customWidth="1"/>
    <col min="10" max="12" width="11.7109375" style="195" customWidth="1"/>
    <col min="13" max="13" width="10.85546875" style="195" customWidth="1"/>
    <col min="14" max="14" width="5.7109375" style="196" customWidth="1"/>
    <col min="15" max="15" width="6" style="196" customWidth="1"/>
    <col min="16" max="16" width="5.85546875" style="196" customWidth="1"/>
    <col min="17" max="17" width="6.42578125" style="196" customWidth="1"/>
    <col min="18" max="18" width="45.140625" style="313" customWidth="1"/>
    <col min="19" max="29" width="11.7109375" style="195" customWidth="1"/>
    <col min="30" max="237" width="11.7109375" style="195"/>
    <col min="238" max="238" width="4" style="195" customWidth="1"/>
    <col min="239" max="239" width="15.85546875" style="195" bestFit="1" customWidth="1"/>
    <col min="240" max="240" width="30.7109375" style="195" customWidth="1"/>
    <col min="241" max="242" width="32.5703125" style="195" customWidth="1"/>
    <col min="243" max="245" width="14.5703125" style="195" customWidth="1"/>
    <col min="246" max="246" width="27" style="195" customWidth="1"/>
    <col min="247" max="247" width="13.85546875" style="195" customWidth="1"/>
    <col min="248" max="248" width="18.28515625" style="195" customWidth="1"/>
    <col min="249" max="249" width="16.28515625" style="195" customWidth="1"/>
    <col min="250" max="250" width="14" style="195" customWidth="1"/>
    <col min="251" max="251" width="16.7109375" style="195" customWidth="1"/>
    <col min="252" max="252" width="14.85546875" style="195" customWidth="1"/>
    <col min="253" max="253" width="15.42578125" style="195" customWidth="1"/>
    <col min="254" max="255" width="6.5703125" style="195" customWidth="1"/>
    <col min="256" max="256" width="8.42578125" style="195" customWidth="1"/>
    <col min="257" max="257" width="4.85546875" style="195" customWidth="1"/>
    <col min="258" max="258" width="10.140625" style="195" customWidth="1"/>
    <col min="259" max="259" width="10.5703125" style="195" customWidth="1"/>
    <col min="260" max="260" width="10.28515625" style="195" customWidth="1"/>
    <col min="261" max="261" width="12.85546875" style="195" customWidth="1"/>
    <col min="262" max="262" width="6.140625" style="195" customWidth="1"/>
    <col min="263" max="263" width="10.5703125" style="195" customWidth="1"/>
    <col min="264" max="264" width="11" style="195" customWidth="1"/>
    <col min="265" max="265" width="20.5703125" style="195" customWidth="1"/>
    <col min="266" max="273" width="11.7109375" style="195" customWidth="1"/>
    <col min="274" max="274" width="45.140625" style="195" customWidth="1"/>
    <col min="275" max="285" width="11.7109375" style="195" customWidth="1"/>
    <col min="286" max="493" width="11.7109375" style="195"/>
    <col min="494" max="494" width="4" style="195" customWidth="1"/>
    <col min="495" max="495" width="15.85546875" style="195" bestFit="1" customWidth="1"/>
    <col min="496" max="496" width="30.7109375" style="195" customWidth="1"/>
    <col min="497" max="498" width="32.5703125" style="195" customWidth="1"/>
    <col min="499" max="501" width="14.5703125" style="195" customWidth="1"/>
    <col min="502" max="502" width="27" style="195" customWidth="1"/>
    <col min="503" max="503" width="13.85546875" style="195" customWidth="1"/>
    <col min="504" max="504" width="18.28515625" style="195" customWidth="1"/>
    <col min="505" max="505" width="16.28515625" style="195" customWidth="1"/>
    <col min="506" max="506" width="14" style="195" customWidth="1"/>
    <col min="507" max="507" width="16.7109375" style="195" customWidth="1"/>
    <col min="508" max="508" width="14.85546875" style="195" customWidth="1"/>
    <col min="509" max="509" width="15.42578125" style="195" customWidth="1"/>
    <col min="510" max="511" width="6.5703125" style="195" customWidth="1"/>
    <col min="512" max="512" width="8.42578125" style="195" customWidth="1"/>
    <col min="513" max="513" width="4.85546875" style="195" customWidth="1"/>
    <col min="514" max="514" width="10.140625" style="195" customWidth="1"/>
    <col min="515" max="515" width="10.5703125" style="195" customWidth="1"/>
    <col min="516" max="516" width="10.28515625" style="195" customWidth="1"/>
    <col min="517" max="517" width="12.85546875" style="195" customWidth="1"/>
    <col min="518" max="518" width="6.140625" style="195" customWidth="1"/>
    <col min="519" max="519" width="10.5703125" style="195" customWidth="1"/>
    <col min="520" max="520" width="11" style="195" customWidth="1"/>
    <col min="521" max="521" width="20.5703125" style="195" customWidth="1"/>
    <col min="522" max="529" width="11.7109375" style="195" customWidth="1"/>
    <col min="530" max="530" width="45.140625" style="195" customWidth="1"/>
    <col min="531" max="541" width="11.7109375" style="195" customWidth="1"/>
    <col min="542" max="749" width="11.7109375" style="195"/>
    <col min="750" max="750" width="4" style="195" customWidth="1"/>
    <col min="751" max="751" width="15.85546875" style="195" bestFit="1" customWidth="1"/>
    <col min="752" max="752" width="30.7109375" style="195" customWidth="1"/>
    <col min="753" max="754" width="32.5703125" style="195" customWidth="1"/>
    <col min="755" max="757" width="14.5703125" style="195" customWidth="1"/>
    <col min="758" max="758" width="27" style="195" customWidth="1"/>
    <col min="759" max="759" width="13.85546875" style="195" customWidth="1"/>
    <col min="760" max="760" width="18.28515625" style="195" customWidth="1"/>
    <col min="761" max="761" width="16.28515625" style="195" customWidth="1"/>
    <col min="762" max="762" width="14" style="195" customWidth="1"/>
    <col min="763" max="763" width="16.7109375" style="195" customWidth="1"/>
    <col min="764" max="764" width="14.85546875" style="195" customWidth="1"/>
    <col min="765" max="765" width="15.42578125" style="195" customWidth="1"/>
    <col min="766" max="767" width="6.5703125" style="195" customWidth="1"/>
    <col min="768" max="768" width="8.42578125" style="195" customWidth="1"/>
    <col min="769" max="769" width="4.85546875" style="195" customWidth="1"/>
    <col min="770" max="770" width="10.140625" style="195" customWidth="1"/>
    <col min="771" max="771" width="10.5703125" style="195" customWidth="1"/>
    <col min="772" max="772" width="10.28515625" style="195" customWidth="1"/>
    <col min="773" max="773" width="12.85546875" style="195" customWidth="1"/>
    <col min="774" max="774" width="6.140625" style="195" customWidth="1"/>
    <col min="775" max="775" width="10.5703125" style="195" customWidth="1"/>
    <col min="776" max="776" width="11" style="195" customWidth="1"/>
    <col min="777" max="777" width="20.5703125" style="195" customWidth="1"/>
    <col min="778" max="785" width="11.7109375" style="195" customWidth="1"/>
    <col min="786" max="786" width="45.140625" style="195" customWidth="1"/>
    <col min="787" max="797" width="11.7109375" style="195" customWidth="1"/>
    <col min="798" max="1005" width="11.7109375" style="195"/>
    <col min="1006" max="1006" width="4" style="195" customWidth="1"/>
    <col min="1007" max="1007" width="15.85546875" style="195" bestFit="1" customWidth="1"/>
    <col min="1008" max="1008" width="30.7109375" style="195" customWidth="1"/>
    <col min="1009" max="1010" width="32.5703125" style="195" customWidth="1"/>
    <col min="1011" max="1013" width="14.5703125" style="195" customWidth="1"/>
    <col min="1014" max="1014" width="27" style="195" customWidth="1"/>
    <col min="1015" max="1015" width="13.85546875" style="195" customWidth="1"/>
    <col min="1016" max="1016" width="18.28515625" style="195" customWidth="1"/>
    <col min="1017" max="1017" width="16.28515625" style="195" customWidth="1"/>
    <col min="1018" max="1018" width="14" style="195" customWidth="1"/>
    <col min="1019" max="1019" width="16.7109375" style="195" customWidth="1"/>
    <col min="1020" max="1020" width="14.85546875" style="195" customWidth="1"/>
    <col min="1021" max="1021" width="15.42578125" style="195" customWidth="1"/>
    <col min="1022" max="1023" width="6.5703125" style="195" customWidth="1"/>
    <col min="1024" max="1024" width="8.42578125" style="195" customWidth="1"/>
    <col min="1025" max="1025" width="4.85546875" style="195" customWidth="1"/>
    <col min="1026" max="1026" width="10.140625" style="195" customWidth="1"/>
    <col min="1027" max="1027" width="10.5703125" style="195" customWidth="1"/>
    <col min="1028" max="1028" width="10.28515625" style="195" customWidth="1"/>
    <col min="1029" max="1029" width="12.85546875" style="195" customWidth="1"/>
    <col min="1030" max="1030" width="6.140625" style="195" customWidth="1"/>
    <col min="1031" max="1031" width="10.5703125" style="195" customWidth="1"/>
    <col min="1032" max="1032" width="11" style="195" customWidth="1"/>
    <col min="1033" max="1033" width="20.5703125" style="195" customWidth="1"/>
    <col min="1034" max="1041" width="11.7109375" style="195" customWidth="1"/>
    <col min="1042" max="1042" width="45.140625" style="195" customWidth="1"/>
    <col min="1043" max="1053" width="11.7109375" style="195" customWidth="1"/>
    <col min="1054" max="1261" width="11.7109375" style="195"/>
    <col min="1262" max="1262" width="4" style="195" customWidth="1"/>
    <col min="1263" max="1263" width="15.85546875" style="195" bestFit="1" customWidth="1"/>
    <col min="1264" max="1264" width="30.7109375" style="195" customWidth="1"/>
    <col min="1265" max="1266" width="32.5703125" style="195" customWidth="1"/>
    <col min="1267" max="1269" width="14.5703125" style="195" customWidth="1"/>
    <col min="1270" max="1270" width="27" style="195" customWidth="1"/>
    <col min="1271" max="1271" width="13.85546875" style="195" customWidth="1"/>
    <col min="1272" max="1272" width="18.28515625" style="195" customWidth="1"/>
    <col min="1273" max="1273" width="16.28515625" style="195" customWidth="1"/>
    <col min="1274" max="1274" width="14" style="195" customWidth="1"/>
    <col min="1275" max="1275" width="16.7109375" style="195" customWidth="1"/>
    <col min="1276" max="1276" width="14.85546875" style="195" customWidth="1"/>
    <col min="1277" max="1277" width="15.42578125" style="195" customWidth="1"/>
    <col min="1278" max="1279" width="6.5703125" style="195" customWidth="1"/>
    <col min="1280" max="1280" width="8.42578125" style="195" customWidth="1"/>
    <col min="1281" max="1281" width="4.85546875" style="195" customWidth="1"/>
    <col min="1282" max="1282" width="10.140625" style="195" customWidth="1"/>
    <col min="1283" max="1283" width="10.5703125" style="195" customWidth="1"/>
    <col min="1284" max="1284" width="10.28515625" style="195" customWidth="1"/>
    <col min="1285" max="1285" width="12.85546875" style="195" customWidth="1"/>
    <col min="1286" max="1286" width="6.140625" style="195" customWidth="1"/>
    <col min="1287" max="1287" width="10.5703125" style="195" customWidth="1"/>
    <col min="1288" max="1288" width="11" style="195" customWidth="1"/>
    <col min="1289" max="1289" width="20.5703125" style="195" customWidth="1"/>
    <col min="1290" max="1297" width="11.7109375" style="195" customWidth="1"/>
    <col min="1298" max="1298" width="45.140625" style="195" customWidth="1"/>
    <col min="1299" max="1309" width="11.7109375" style="195" customWidth="1"/>
    <col min="1310" max="1517" width="11.7109375" style="195"/>
    <col min="1518" max="1518" width="4" style="195" customWidth="1"/>
    <col min="1519" max="1519" width="15.85546875" style="195" bestFit="1" customWidth="1"/>
    <col min="1520" max="1520" width="30.7109375" style="195" customWidth="1"/>
    <col min="1521" max="1522" width="32.5703125" style="195" customWidth="1"/>
    <col min="1523" max="1525" width="14.5703125" style="195" customWidth="1"/>
    <col min="1526" max="1526" width="27" style="195" customWidth="1"/>
    <col min="1527" max="1527" width="13.85546875" style="195" customWidth="1"/>
    <col min="1528" max="1528" width="18.28515625" style="195" customWidth="1"/>
    <col min="1529" max="1529" width="16.28515625" style="195" customWidth="1"/>
    <col min="1530" max="1530" width="14" style="195" customWidth="1"/>
    <col min="1531" max="1531" width="16.7109375" style="195" customWidth="1"/>
    <col min="1532" max="1532" width="14.85546875" style="195" customWidth="1"/>
    <col min="1533" max="1533" width="15.42578125" style="195" customWidth="1"/>
    <col min="1534" max="1535" width="6.5703125" style="195" customWidth="1"/>
    <col min="1536" max="1536" width="8.42578125" style="195" customWidth="1"/>
    <col min="1537" max="1537" width="4.85546875" style="195" customWidth="1"/>
    <col min="1538" max="1538" width="10.140625" style="195" customWidth="1"/>
    <col min="1539" max="1539" width="10.5703125" style="195" customWidth="1"/>
    <col min="1540" max="1540" width="10.28515625" style="195" customWidth="1"/>
    <col min="1541" max="1541" width="12.85546875" style="195" customWidth="1"/>
    <col min="1542" max="1542" width="6.140625" style="195" customWidth="1"/>
    <col min="1543" max="1543" width="10.5703125" style="195" customWidth="1"/>
    <col min="1544" max="1544" width="11" style="195" customWidth="1"/>
    <col min="1545" max="1545" width="20.5703125" style="195" customWidth="1"/>
    <col min="1546" max="1553" width="11.7109375" style="195" customWidth="1"/>
    <col min="1554" max="1554" width="45.140625" style="195" customWidth="1"/>
    <col min="1555" max="1565" width="11.7109375" style="195" customWidth="1"/>
    <col min="1566" max="1773" width="11.7109375" style="195"/>
    <col min="1774" max="1774" width="4" style="195" customWidth="1"/>
    <col min="1775" max="1775" width="15.85546875" style="195" bestFit="1" customWidth="1"/>
    <col min="1776" max="1776" width="30.7109375" style="195" customWidth="1"/>
    <col min="1777" max="1778" width="32.5703125" style="195" customWidth="1"/>
    <col min="1779" max="1781" width="14.5703125" style="195" customWidth="1"/>
    <col min="1782" max="1782" width="27" style="195" customWidth="1"/>
    <col min="1783" max="1783" width="13.85546875" style="195" customWidth="1"/>
    <col min="1784" max="1784" width="18.28515625" style="195" customWidth="1"/>
    <col min="1785" max="1785" width="16.28515625" style="195" customWidth="1"/>
    <col min="1786" max="1786" width="14" style="195" customWidth="1"/>
    <col min="1787" max="1787" width="16.7109375" style="195" customWidth="1"/>
    <col min="1788" max="1788" width="14.85546875" style="195" customWidth="1"/>
    <col min="1789" max="1789" width="15.42578125" style="195" customWidth="1"/>
    <col min="1790" max="1791" width="6.5703125" style="195" customWidth="1"/>
    <col min="1792" max="1792" width="8.42578125" style="195" customWidth="1"/>
    <col min="1793" max="1793" width="4.85546875" style="195" customWidth="1"/>
    <col min="1794" max="1794" width="10.140625" style="195" customWidth="1"/>
    <col min="1795" max="1795" width="10.5703125" style="195" customWidth="1"/>
    <col min="1796" max="1796" width="10.28515625" style="195" customWidth="1"/>
    <col min="1797" max="1797" width="12.85546875" style="195" customWidth="1"/>
    <col min="1798" max="1798" width="6.140625" style="195" customWidth="1"/>
    <col min="1799" max="1799" width="10.5703125" style="195" customWidth="1"/>
    <col min="1800" max="1800" width="11" style="195" customWidth="1"/>
    <col min="1801" max="1801" width="20.5703125" style="195" customWidth="1"/>
    <col min="1802" max="1809" width="11.7109375" style="195" customWidth="1"/>
    <col min="1810" max="1810" width="45.140625" style="195" customWidth="1"/>
    <col min="1811" max="1821" width="11.7109375" style="195" customWidth="1"/>
    <col min="1822" max="2029" width="11.7109375" style="195"/>
    <col min="2030" max="2030" width="4" style="195" customWidth="1"/>
    <col min="2031" max="2031" width="15.85546875" style="195" bestFit="1" customWidth="1"/>
    <col min="2032" max="2032" width="30.7109375" style="195" customWidth="1"/>
    <col min="2033" max="2034" width="32.5703125" style="195" customWidth="1"/>
    <col min="2035" max="2037" width="14.5703125" style="195" customWidth="1"/>
    <col min="2038" max="2038" width="27" style="195" customWidth="1"/>
    <col min="2039" max="2039" width="13.85546875" style="195" customWidth="1"/>
    <col min="2040" max="2040" width="18.28515625" style="195" customWidth="1"/>
    <col min="2041" max="2041" width="16.28515625" style="195" customWidth="1"/>
    <col min="2042" max="2042" width="14" style="195" customWidth="1"/>
    <col min="2043" max="2043" width="16.7109375" style="195" customWidth="1"/>
    <col min="2044" max="2044" width="14.85546875" style="195" customWidth="1"/>
    <col min="2045" max="2045" width="15.42578125" style="195" customWidth="1"/>
    <col min="2046" max="2047" width="6.5703125" style="195" customWidth="1"/>
    <col min="2048" max="2048" width="8.42578125" style="195" customWidth="1"/>
    <col min="2049" max="2049" width="4.85546875" style="195" customWidth="1"/>
    <col min="2050" max="2050" width="10.140625" style="195" customWidth="1"/>
    <col min="2051" max="2051" width="10.5703125" style="195" customWidth="1"/>
    <col min="2052" max="2052" width="10.28515625" style="195" customWidth="1"/>
    <col min="2053" max="2053" width="12.85546875" style="195" customWidth="1"/>
    <col min="2054" max="2054" width="6.140625" style="195" customWidth="1"/>
    <col min="2055" max="2055" width="10.5703125" style="195" customWidth="1"/>
    <col min="2056" max="2056" width="11" style="195" customWidth="1"/>
    <col min="2057" max="2057" width="20.5703125" style="195" customWidth="1"/>
    <col min="2058" max="2065" width="11.7109375" style="195" customWidth="1"/>
    <col min="2066" max="2066" width="45.140625" style="195" customWidth="1"/>
    <col min="2067" max="2077" width="11.7109375" style="195" customWidth="1"/>
    <col min="2078" max="2285" width="11.7109375" style="195"/>
    <col min="2286" max="2286" width="4" style="195" customWidth="1"/>
    <col min="2287" max="2287" width="15.85546875" style="195" bestFit="1" customWidth="1"/>
    <col min="2288" max="2288" width="30.7109375" style="195" customWidth="1"/>
    <col min="2289" max="2290" width="32.5703125" style="195" customWidth="1"/>
    <col min="2291" max="2293" width="14.5703125" style="195" customWidth="1"/>
    <col min="2294" max="2294" width="27" style="195" customWidth="1"/>
    <col min="2295" max="2295" width="13.85546875" style="195" customWidth="1"/>
    <col min="2296" max="2296" width="18.28515625" style="195" customWidth="1"/>
    <col min="2297" max="2297" width="16.28515625" style="195" customWidth="1"/>
    <col min="2298" max="2298" width="14" style="195" customWidth="1"/>
    <col min="2299" max="2299" width="16.7109375" style="195" customWidth="1"/>
    <col min="2300" max="2300" width="14.85546875" style="195" customWidth="1"/>
    <col min="2301" max="2301" width="15.42578125" style="195" customWidth="1"/>
    <col min="2302" max="2303" width="6.5703125" style="195" customWidth="1"/>
    <col min="2304" max="2304" width="8.42578125" style="195" customWidth="1"/>
    <col min="2305" max="2305" width="4.85546875" style="195" customWidth="1"/>
    <col min="2306" max="2306" width="10.140625" style="195" customWidth="1"/>
    <col min="2307" max="2307" width="10.5703125" style="195" customWidth="1"/>
    <col min="2308" max="2308" width="10.28515625" style="195" customWidth="1"/>
    <col min="2309" max="2309" width="12.85546875" style="195" customWidth="1"/>
    <col min="2310" max="2310" width="6.140625" style="195" customWidth="1"/>
    <col min="2311" max="2311" width="10.5703125" style="195" customWidth="1"/>
    <col min="2312" max="2312" width="11" style="195" customWidth="1"/>
    <col min="2313" max="2313" width="20.5703125" style="195" customWidth="1"/>
    <col min="2314" max="2321" width="11.7109375" style="195" customWidth="1"/>
    <col min="2322" max="2322" width="45.140625" style="195" customWidth="1"/>
    <col min="2323" max="2333" width="11.7109375" style="195" customWidth="1"/>
    <col min="2334" max="2541" width="11.7109375" style="195"/>
    <col min="2542" max="2542" width="4" style="195" customWidth="1"/>
    <col min="2543" max="2543" width="15.85546875" style="195" bestFit="1" customWidth="1"/>
    <col min="2544" max="2544" width="30.7109375" style="195" customWidth="1"/>
    <col min="2545" max="2546" width="32.5703125" style="195" customWidth="1"/>
    <col min="2547" max="2549" width="14.5703125" style="195" customWidth="1"/>
    <col min="2550" max="2550" width="27" style="195" customWidth="1"/>
    <col min="2551" max="2551" width="13.85546875" style="195" customWidth="1"/>
    <col min="2552" max="2552" width="18.28515625" style="195" customWidth="1"/>
    <col min="2553" max="2553" width="16.28515625" style="195" customWidth="1"/>
    <col min="2554" max="2554" width="14" style="195" customWidth="1"/>
    <col min="2555" max="2555" width="16.7109375" style="195" customWidth="1"/>
    <col min="2556" max="2556" width="14.85546875" style="195" customWidth="1"/>
    <col min="2557" max="2557" width="15.42578125" style="195" customWidth="1"/>
    <col min="2558" max="2559" width="6.5703125" style="195" customWidth="1"/>
    <col min="2560" max="2560" width="8.42578125" style="195" customWidth="1"/>
    <col min="2561" max="2561" width="4.85546875" style="195" customWidth="1"/>
    <col min="2562" max="2562" width="10.140625" style="195" customWidth="1"/>
    <col min="2563" max="2563" width="10.5703125" style="195" customWidth="1"/>
    <col min="2564" max="2564" width="10.28515625" style="195" customWidth="1"/>
    <col min="2565" max="2565" width="12.85546875" style="195" customWidth="1"/>
    <col min="2566" max="2566" width="6.140625" style="195" customWidth="1"/>
    <col min="2567" max="2567" width="10.5703125" style="195" customWidth="1"/>
    <col min="2568" max="2568" width="11" style="195" customWidth="1"/>
    <col min="2569" max="2569" width="20.5703125" style="195" customWidth="1"/>
    <col min="2570" max="2577" width="11.7109375" style="195" customWidth="1"/>
    <col min="2578" max="2578" width="45.140625" style="195" customWidth="1"/>
    <col min="2579" max="2589" width="11.7109375" style="195" customWidth="1"/>
    <col min="2590" max="2797" width="11.7109375" style="195"/>
    <col min="2798" max="2798" width="4" style="195" customWidth="1"/>
    <col min="2799" max="2799" width="15.85546875" style="195" bestFit="1" customWidth="1"/>
    <col min="2800" max="2800" width="30.7109375" style="195" customWidth="1"/>
    <col min="2801" max="2802" width="32.5703125" style="195" customWidth="1"/>
    <col min="2803" max="2805" width="14.5703125" style="195" customWidth="1"/>
    <col min="2806" max="2806" width="27" style="195" customWidth="1"/>
    <col min="2807" max="2807" width="13.85546875" style="195" customWidth="1"/>
    <col min="2808" max="2808" width="18.28515625" style="195" customWidth="1"/>
    <col min="2809" max="2809" width="16.28515625" style="195" customWidth="1"/>
    <col min="2810" max="2810" width="14" style="195" customWidth="1"/>
    <col min="2811" max="2811" width="16.7109375" style="195" customWidth="1"/>
    <col min="2812" max="2812" width="14.85546875" style="195" customWidth="1"/>
    <col min="2813" max="2813" width="15.42578125" style="195" customWidth="1"/>
    <col min="2814" max="2815" width="6.5703125" style="195" customWidth="1"/>
    <col min="2816" max="2816" width="8.42578125" style="195" customWidth="1"/>
    <col min="2817" max="2817" width="4.85546875" style="195" customWidth="1"/>
    <col min="2818" max="2818" width="10.140625" style="195" customWidth="1"/>
    <col min="2819" max="2819" width="10.5703125" style="195" customWidth="1"/>
    <col min="2820" max="2820" width="10.28515625" style="195" customWidth="1"/>
    <col min="2821" max="2821" width="12.85546875" style="195" customWidth="1"/>
    <col min="2822" max="2822" width="6.140625" style="195" customWidth="1"/>
    <col min="2823" max="2823" width="10.5703125" style="195" customWidth="1"/>
    <col min="2824" max="2824" width="11" style="195" customWidth="1"/>
    <col min="2825" max="2825" width="20.5703125" style="195" customWidth="1"/>
    <col min="2826" max="2833" width="11.7109375" style="195" customWidth="1"/>
    <col min="2834" max="2834" width="45.140625" style="195" customWidth="1"/>
    <col min="2835" max="2845" width="11.7109375" style="195" customWidth="1"/>
    <col min="2846" max="3053" width="11.7109375" style="195"/>
    <col min="3054" max="3054" width="4" style="195" customWidth="1"/>
    <col min="3055" max="3055" width="15.85546875" style="195" bestFit="1" customWidth="1"/>
    <col min="3056" max="3056" width="30.7109375" style="195" customWidth="1"/>
    <col min="3057" max="3058" width="32.5703125" style="195" customWidth="1"/>
    <col min="3059" max="3061" width="14.5703125" style="195" customWidth="1"/>
    <col min="3062" max="3062" width="27" style="195" customWidth="1"/>
    <col min="3063" max="3063" width="13.85546875" style="195" customWidth="1"/>
    <col min="3064" max="3064" width="18.28515625" style="195" customWidth="1"/>
    <col min="3065" max="3065" width="16.28515625" style="195" customWidth="1"/>
    <col min="3066" max="3066" width="14" style="195" customWidth="1"/>
    <col min="3067" max="3067" width="16.7109375" style="195" customWidth="1"/>
    <col min="3068" max="3068" width="14.85546875" style="195" customWidth="1"/>
    <col min="3069" max="3069" width="15.42578125" style="195" customWidth="1"/>
    <col min="3070" max="3071" width="6.5703125" style="195" customWidth="1"/>
    <col min="3072" max="3072" width="8.42578125" style="195" customWidth="1"/>
    <col min="3073" max="3073" width="4.85546875" style="195" customWidth="1"/>
    <col min="3074" max="3074" width="10.140625" style="195" customWidth="1"/>
    <col min="3075" max="3075" width="10.5703125" style="195" customWidth="1"/>
    <col min="3076" max="3076" width="10.28515625" style="195" customWidth="1"/>
    <col min="3077" max="3077" width="12.85546875" style="195" customWidth="1"/>
    <col min="3078" max="3078" width="6.140625" style="195" customWidth="1"/>
    <col min="3079" max="3079" width="10.5703125" style="195" customWidth="1"/>
    <col min="3080" max="3080" width="11" style="195" customWidth="1"/>
    <col min="3081" max="3081" width="20.5703125" style="195" customWidth="1"/>
    <col min="3082" max="3089" width="11.7109375" style="195" customWidth="1"/>
    <col min="3090" max="3090" width="45.140625" style="195" customWidth="1"/>
    <col min="3091" max="3101" width="11.7109375" style="195" customWidth="1"/>
    <col min="3102" max="3309" width="11.7109375" style="195"/>
    <col min="3310" max="3310" width="4" style="195" customWidth="1"/>
    <col min="3311" max="3311" width="15.85546875" style="195" bestFit="1" customWidth="1"/>
    <col min="3312" max="3312" width="30.7109375" style="195" customWidth="1"/>
    <col min="3313" max="3314" width="32.5703125" style="195" customWidth="1"/>
    <col min="3315" max="3317" width="14.5703125" style="195" customWidth="1"/>
    <col min="3318" max="3318" width="27" style="195" customWidth="1"/>
    <col min="3319" max="3319" width="13.85546875" style="195" customWidth="1"/>
    <col min="3320" max="3320" width="18.28515625" style="195" customWidth="1"/>
    <col min="3321" max="3321" width="16.28515625" style="195" customWidth="1"/>
    <col min="3322" max="3322" width="14" style="195" customWidth="1"/>
    <col min="3323" max="3323" width="16.7109375" style="195" customWidth="1"/>
    <col min="3324" max="3324" width="14.85546875" style="195" customWidth="1"/>
    <col min="3325" max="3325" width="15.42578125" style="195" customWidth="1"/>
    <col min="3326" max="3327" width="6.5703125" style="195" customWidth="1"/>
    <col min="3328" max="3328" width="8.42578125" style="195" customWidth="1"/>
    <col min="3329" max="3329" width="4.85546875" style="195" customWidth="1"/>
    <col min="3330" max="3330" width="10.140625" style="195" customWidth="1"/>
    <col min="3331" max="3331" width="10.5703125" style="195" customWidth="1"/>
    <col min="3332" max="3332" width="10.28515625" style="195" customWidth="1"/>
    <col min="3333" max="3333" width="12.85546875" style="195" customWidth="1"/>
    <col min="3334" max="3334" width="6.140625" style="195" customWidth="1"/>
    <col min="3335" max="3335" width="10.5703125" style="195" customWidth="1"/>
    <col min="3336" max="3336" width="11" style="195" customWidth="1"/>
    <col min="3337" max="3337" width="20.5703125" style="195" customWidth="1"/>
    <col min="3338" max="3345" width="11.7109375" style="195" customWidth="1"/>
    <col min="3346" max="3346" width="45.140625" style="195" customWidth="1"/>
    <col min="3347" max="3357" width="11.7109375" style="195" customWidth="1"/>
    <col min="3358" max="3565" width="11.7109375" style="195"/>
    <col min="3566" max="3566" width="4" style="195" customWidth="1"/>
    <col min="3567" max="3567" width="15.85546875" style="195" bestFit="1" customWidth="1"/>
    <col min="3568" max="3568" width="30.7109375" style="195" customWidth="1"/>
    <col min="3569" max="3570" width="32.5703125" style="195" customWidth="1"/>
    <col min="3571" max="3573" width="14.5703125" style="195" customWidth="1"/>
    <col min="3574" max="3574" width="27" style="195" customWidth="1"/>
    <col min="3575" max="3575" width="13.85546875" style="195" customWidth="1"/>
    <col min="3576" max="3576" width="18.28515625" style="195" customWidth="1"/>
    <col min="3577" max="3577" width="16.28515625" style="195" customWidth="1"/>
    <col min="3578" max="3578" width="14" style="195" customWidth="1"/>
    <col min="3579" max="3579" width="16.7109375" style="195" customWidth="1"/>
    <col min="3580" max="3580" width="14.85546875" style="195" customWidth="1"/>
    <col min="3581" max="3581" width="15.42578125" style="195" customWidth="1"/>
    <col min="3582" max="3583" width="6.5703125" style="195" customWidth="1"/>
    <col min="3584" max="3584" width="8.42578125" style="195" customWidth="1"/>
    <col min="3585" max="3585" width="4.85546875" style="195" customWidth="1"/>
    <col min="3586" max="3586" width="10.140625" style="195" customWidth="1"/>
    <col min="3587" max="3587" width="10.5703125" style="195" customWidth="1"/>
    <col min="3588" max="3588" width="10.28515625" style="195" customWidth="1"/>
    <col min="3589" max="3589" width="12.85546875" style="195" customWidth="1"/>
    <col min="3590" max="3590" width="6.140625" style="195" customWidth="1"/>
    <col min="3591" max="3591" width="10.5703125" style="195" customWidth="1"/>
    <col min="3592" max="3592" width="11" style="195" customWidth="1"/>
    <col min="3593" max="3593" width="20.5703125" style="195" customWidth="1"/>
    <col min="3594" max="3601" width="11.7109375" style="195" customWidth="1"/>
    <col min="3602" max="3602" width="45.140625" style="195" customWidth="1"/>
    <col min="3603" max="3613" width="11.7109375" style="195" customWidth="1"/>
    <col min="3614" max="3821" width="11.7109375" style="195"/>
    <col min="3822" max="3822" width="4" style="195" customWidth="1"/>
    <col min="3823" max="3823" width="15.85546875" style="195" bestFit="1" customWidth="1"/>
    <col min="3824" max="3824" width="30.7109375" style="195" customWidth="1"/>
    <col min="3825" max="3826" width="32.5703125" style="195" customWidth="1"/>
    <col min="3827" max="3829" width="14.5703125" style="195" customWidth="1"/>
    <col min="3830" max="3830" width="27" style="195" customWidth="1"/>
    <col min="3831" max="3831" width="13.85546875" style="195" customWidth="1"/>
    <col min="3832" max="3832" width="18.28515625" style="195" customWidth="1"/>
    <col min="3833" max="3833" width="16.28515625" style="195" customWidth="1"/>
    <col min="3834" max="3834" width="14" style="195" customWidth="1"/>
    <col min="3835" max="3835" width="16.7109375" style="195" customWidth="1"/>
    <col min="3836" max="3836" width="14.85546875" style="195" customWidth="1"/>
    <col min="3837" max="3837" width="15.42578125" style="195" customWidth="1"/>
    <col min="3838" max="3839" width="6.5703125" style="195" customWidth="1"/>
    <col min="3840" max="3840" width="8.42578125" style="195" customWidth="1"/>
    <col min="3841" max="3841" width="4.85546875" style="195" customWidth="1"/>
    <col min="3842" max="3842" width="10.140625" style="195" customWidth="1"/>
    <col min="3843" max="3843" width="10.5703125" style="195" customWidth="1"/>
    <col min="3844" max="3844" width="10.28515625" style="195" customWidth="1"/>
    <col min="3845" max="3845" width="12.85546875" style="195" customWidth="1"/>
    <col min="3846" max="3846" width="6.140625" style="195" customWidth="1"/>
    <col min="3847" max="3847" width="10.5703125" style="195" customWidth="1"/>
    <col min="3848" max="3848" width="11" style="195" customWidth="1"/>
    <col min="3849" max="3849" width="20.5703125" style="195" customWidth="1"/>
    <col min="3850" max="3857" width="11.7109375" style="195" customWidth="1"/>
    <col min="3858" max="3858" width="45.140625" style="195" customWidth="1"/>
    <col min="3859" max="3869" width="11.7109375" style="195" customWidth="1"/>
    <col min="3870" max="4077" width="11.7109375" style="195"/>
    <col min="4078" max="4078" width="4" style="195" customWidth="1"/>
    <col min="4079" max="4079" width="15.85546875" style="195" bestFit="1" customWidth="1"/>
    <col min="4080" max="4080" width="30.7109375" style="195" customWidth="1"/>
    <col min="4081" max="4082" width="32.5703125" style="195" customWidth="1"/>
    <col min="4083" max="4085" width="14.5703125" style="195" customWidth="1"/>
    <col min="4086" max="4086" width="27" style="195" customWidth="1"/>
    <col min="4087" max="4087" width="13.85546875" style="195" customWidth="1"/>
    <col min="4088" max="4088" width="18.28515625" style="195" customWidth="1"/>
    <col min="4089" max="4089" width="16.28515625" style="195" customWidth="1"/>
    <col min="4090" max="4090" width="14" style="195" customWidth="1"/>
    <col min="4091" max="4091" width="16.7109375" style="195" customWidth="1"/>
    <col min="4092" max="4092" width="14.85546875" style="195" customWidth="1"/>
    <col min="4093" max="4093" width="15.42578125" style="195" customWidth="1"/>
    <col min="4094" max="4095" width="6.5703125" style="195" customWidth="1"/>
    <col min="4096" max="4096" width="8.42578125" style="195" customWidth="1"/>
    <col min="4097" max="4097" width="4.85546875" style="195" customWidth="1"/>
    <col min="4098" max="4098" width="10.140625" style="195" customWidth="1"/>
    <col min="4099" max="4099" width="10.5703125" style="195" customWidth="1"/>
    <col min="4100" max="4100" width="10.28515625" style="195" customWidth="1"/>
    <col min="4101" max="4101" width="12.85546875" style="195" customWidth="1"/>
    <col min="4102" max="4102" width="6.140625" style="195" customWidth="1"/>
    <col min="4103" max="4103" width="10.5703125" style="195" customWidth="1"/>
    <col min="4104" max="4104" width="11" style="195" customWidth="1"/>
    <col min="4105" max="4105" width="20.5703125" style="195" customWidth="1"/>
    <col min="4106" max="4113" width="11.7109375" style="195" customWidth="1"/>
    <col min="4114" max="4114" width="45.140625" style="195" customWidth="1"/>
    <col min="4115" max="4125" width="11.7109375" style="195" customWidth="1"/>
    <col min="4126" max="4333" width="11.7109375" style="195"/>
    <col min="4334" max="4334" width="4" style="195" customWidth="1"/>
    <col min="4335" max="4335" width="15.85546875" style="195" bestFit="1" customWidth="1"/>
    <col min="4336" max="4336" width="30.7109375" style="195" customWidth="1"/>
    <col min="4337" max="4338" width="32.5703125" style="195" customWidth="1"/>
    <col min="4339" max="4341" width="14.5703125" style="195" customWidth="1"/>
    <col min="4342" max="4342" width="27" style="195" customWidth="1"/>
    <col min="4343" max="4343" width="13.85546875" style="195" customWidth="1"/>
    <col min="4344" max="4344" width="18.28515625" style="195" customWidth="1"/>
    <col min="4345" max="4345" width="16.28515625" style="195" customWidth="1"/>
    <col min="4346" max="4346" width="14" style="195" customWidth="1"/>
    <col min="4347" max="4347" width="16.7109375" style="195" customWidth="1"/>
    <col min="4348" max="4348" width="14.85546875" style="195" customWidth="1"/>
    <col min="4349" max="4349" width="15.42578125" style="195" customWidth="1"/>
    <col min="4350" max="4351" width="6.5703125" style="195" customWidth="1"/>
    <col min="4352" max="4352" width="8.42578125" style="195" customWidth="1"/>
    <col min="4353" max="4353" width="4.85546875" style="195" customWidth="1"/>
    <col min="4354" max="4354" width="10.140625" style="195" customWidth="1"/>
    <col min="4355" max="4355" width="10.5703125" style="195" customWidth="1"/>
    <col min="4356" max="4356" width="10.28515625" style="195" customWidth="1"/>
    <col min="4357" max="4357" width="12.85546875" style="195" customWidth="1"/>
    <col min="4358" max="4358" width="6.140625" style="195" customWidth="1"/>
    <col min="4359" max="4359" width="10.5703125" style="195" customWidth="1"/>
    <col min="4360" max="4360" width="11" style="195" customWidth="1"/>
    <col min="4361" max="4361" width="20.5703125" style="195" customWidth="1"/>
    <col min="4362" max="4369" width="11.7109375" style="195" customWidth="1"/>
    <col min="4370" max="4370" width="45.140625" style="195" customWidth="1"/>
    <col min="4371" max="4381" width="11.7109375" style="195" customWidth="1"/>
    <col min="4382" max="4589" width="11.7109375" style="195"/>
    <col min="4590" max="4590" width="4" style="195" customWidth="1"/>
    <col min="4591" max="4591" width="15.85546875" style="195" bestFit="1" customWidth="1"/>
    <col min="4592" max="4592" width="30.7109375" style="195" customWidth="1"/>
    <col min="4593" max="4594" width="32.5703125" style="195" customWidth="1"/>
    <col min="4595" max="4597" width="14.5703125" style="195" customWidth="1"/>
    <col min="4598" max="4598" width="27" style="195" customWidth="1"/>
    <col min="4599" max="4599" width="13.85546875" style="195" customWidth="1"/>
    <col min="4600" max="4600" width="18.28515625" style="195" customWidth="1"/>
    <col min="4601" max="4601" width="16.28515625" style="195" customWidth="1"/>
    <col min="4602" max="4602" width="14" style="195" customWidth="1"/>
    <col min="4603" max="4603" width="16.7109375" style="195" customWidth="1"/>
    <col min="4604" max="4604" width="14.85546875" style="195" customWidth="1"/>
    <col min="4605" max="4605" width="15.42578125" style="195" customWidth="1"/>
    <col min="4606" max="4607" width="6.5703125" style="195" customWidth="1"/>
    <col min="4608" max="4608" width="8.42578125" style="195" customWidth="1"/>
    <col min="4609" max="4609" width="4.85546875" style="195" customWidth="1"/>
    <col min="4610" max="4610" width="10.140625" style="195" customWidth="1"/>
    <col min="4611" max="4611" width="10.5703125" style="195" customWidth="1"/>
    <col min="4612" max="4612" width="10.28515625" style="195" customWidth="1"/>
    <col min="4613" max="4613" width="12.85546875" style="195" customWidth="1"/>
    <col min="4614" max="4614" width="6.140625" style="195" customWidth="1"/>
    <col min="4615" max="4615" width="10.5703125" style="195" customWidth="1"/>
    <col min="4616" max="4616" width="11" style="195" customWidth="1"/>
    <col min="4617" max="4617" width="20.5703125" style="195" customWidth="1"/>
    <col min="4618" max="4625" width="11.7109375" style="195" customWidth="1"/>
    <col min="4626" max="4626" width="45.140625" style="195" customWidth="1"/>
    <col min="4627" max="4637" width="11.7109375" style="195" customWidth="1"/>
    <col min="4638" max="4845" width="11.7109375" style="195"/>
    <col min="4846" max="4846" width="4" style="195" customWidth="1"/>
    <col min="4847" max="4847" width="15.85546875" style="195" bestFit="1" customWidth="1"/>
    <col min="4848" max="4848" width="30.7109375" style="195" customWidth="1"/>
    <col min="4849" max="4850" width="32.5703125" style="195" customWidth="1"/>
    <col min="4851" max="4853" width="14.5703125" style="195" customWidth="1"/>
    <col min="4854" max="4854" width="27" style="195" customWidth="1"/>
    <col min="4855" max="4855" width="13.85546875" style="195" customWidth="1"/>
    <col min="4856" max="4856" width="18.28515625" style="195" customWidth="1"/>
    <col min="4857" max="4857" width="16.28515625" style="195" customWidth="1"/>
    <col min="4858" max="4858" width="14" style="195" customWidth="1"/>
    <col min="4859" max="4859" width="16.7109375" style="195" customWidth="1"/>
    <col min="4860" max="4860" width="14.85546875" style="195" customWidth="1"/>
    <col min="4861" max="4861" width="15.42578125" style="195" customWidth="1"/>
    <col min="4862" max="4863" width="6.5703125" style="195" customWidth="1"/>
    <col min="4864" max="4864" width="8.42578125" style="195" customWidth="1"/>
    <col min="4865" max="4865" width="4.85546875" style="195" customWidth="1"/>
    <col min="4866" max="4866" width="10.140625" style="195" customWidth="1"/>
    <col min="4867" max="4867" width="10.5703125" style="195" customWidth="1"/>
    <col min="4868" max="4868" width="10.28515625" style="195" customWidth="1"/>
    <col min="4869" max="4869" width="12.85546875" style="195" customWidth="1"/>
    <col min="4870" max="4870" width="6.140625" style="195" customWidth="1"/>
    <col min="4871" max="4871" width="10.5703125" style="195" customWidth="1"/>
    <col min="4872" max="4872" width="11" style="195" customWidth="1"/>
    <col min="4873" max="4873" width="20.5703125" style="195" customWidth="1"/>
    <col min="4874" max="4881" width="11.7109375" style="195" customWidth="1"/>
    <col min="4882" max="4882" width="45.140625" style="195" customWidth="1"/>
    <col min="4883" max="4893" width="11.7109375" style="195" customWidth="1"/>
    <col min="4894" max="5101" width="11.7109375" style="195"/>
    <col min="5102" max="5102" width="4" style="195" customWidth="1"/>
    <col min="5103" max="5103" width="15.85546875" style="195" bestFit="1" customWidth="1"/>
    <col min="5104" max="5104" width="30.7109375" style="195" customWidth="1"/>
    <col min="5105" max="5106" width="32.5703125" style="195" customWidth="1"/>
    <col min="5107" max="5109" width="14.5703125" style="195" customWidth="1"/>
    <col min="5110" max="5110" width="27" style="195" customWidth="1"/>
    <col min="5111" max="5111" width="13.85546875" style="195" customWidth="1"/>
    <col min="5112" max="5112" width="18.28515625" style="195" customWidth="1"/>
    <col min="5113" max="5113" width="16.28515625" style="195" customWidth="1"/>
    <col min="5114" max="5114" width="14" style="195" customWidth="1"/>
    <col min="5115" max="5115" width="16.7109375" style="195" customWidth="1"/>
    <col min="5116" max="5116" width="14.85546875" style="195" customWidth="1"/>
    <col min="5117" max="5117" width="15.42578125" style="195" customWidth="1"/>
    <col min="5118" max="5119" width="6.5703125" style="195" customWidth="1"/>
    <col min="5120" max="5120" width="8.42578125" style="195" customWidth="1"/>
    <col min="5121" max="5121" width="4.85546875" style="195" customWidth="1"/>
    <col min="5122" max="5122" width="10.140625" style="195" customWidth="1"/>
    <col min="5123" max="5123" width="10.5703125" style="195" customWidth="1"/>
    <col min="5124" max="5124" width="10.28515625" style="195" customWidth="1"/>
    <col min="5125" max="5125" width="12.85546875" style="195" customWidth="1"/>
    <col min="5126" max="5126" width="6.140625" style="195" customWidth="1"/>
    <col min="5127" max="5127" width="10.5703125" style="195" customWidth="1"/>
    <col min="5128" max="5128" width="11" style="195" customWidth="1"/>
    <col min="5129" max="5129" width="20.5703125" style="195" customWidth="1"/>
    <col min="5130" max="5137" width="11.7109375" style="195" customWidth="1"/>
    <col min="5138" max="5138" width="45.140625" style="195" customWidth="1"/>
    <col min="5139" max="5149" width="11.7109375" style="195" customWidth="1"/>
    <col min="5150" max="5357" width="11.7109375" style="195"/>
    <col min="5358" max="5358" width="4" style="195" customWidth="1"/>
    <col min="5359" max="5359" width="15.85546875" style="195" bestFit="1" customWidth="1"/>
    <col min="5360" max="5360" width="30.7109375" style="195" customWidth="1"/>
    <col min="5361" max="5362" width="32.5703125" style="195" customWidth="1"/>
    <col min="5363" max="5365" width="14.5703125" style="195" customWidth="1"/>
    <col min="5366" max="5366" width="27" style="195" customWidth="1"/>
    <col min="5367" max="5367" width="13.85546875" style="195" customWidth="1"/>
    <col min="5368" max="5368" width="18.28515625" style="195" customWidth="1"/>
    <col min="5369" max="5369" width="16.28515625" style="195" customWidth="1"/>
    <col min="5370" max="5370" width="14" style="195" customWidth="1"/>
    <col min="5371" max="5371" width="16.7109375" style="195" customWidth="1"/>
    <col min="5372" max="5372" width="14.85546875" style="195" customWidth="1"/>
    <col min="5373" max="5373" width="15.42578125" style="195" customWidth="1"/>
    <col min="5374" max="5375" width="6.5703125" style="195" customWidth="1"/>
    <col min="5376" max="5376" width="8.42578125" style="195" customWidth="1"/>
    <col min="5377" max="5377" width="4.85546875" style="195" customWidth="1"/>
    <col min="5378" max="5378" width="10.140625" style="195" customWidth="1"/>
    <col min="5379" max="5379" width="10.5703125" style="195" customWidth="1"/>
    <col min="5380" max="5380" width="10.28515625" style="195" customWidth="1"/>
    <col min="5381" max="5381" width="12.85546875" style="195" customWidth="1"/>
    <col min="5382" max="5382" width="6.140625" style="195" customWidth="1"/>
    <col min="5383" max="5383" width="10.5703125" style="195" customWidth="1"/>
    <col min="5384" max="5384" width="11" style="195" customWidth="1"/>
    <col min="5385" max="5385" width="20.5703125" style="195" customWidth="1"/>
    <col min="5386" max="5393" width="11.7109375" style="195" customWidth="1"/>
    <col min="5394" max="5394" width="45.140625" style="195" customWidth="1"/>
    <col min="5395" max="5405" width="11.7109375" style="195" customWidth="1"/>
    <col min="5406" max="5613" width="11.7109375" style="195"/>
    <col min="5614" max="5614" width="4" style="195" customWidth="1"/>
    <col min="5615" max="5615" width="15.85546875" style="195" bestFit="1" customWidth="1"/>
    <col min="5616" max="5616" width="30.7109375" style="195" customWidth="1"/>
    <col min="5617" max="5618" width="32.5703125" style="195" customWidth="1"/>
    <col min="5619" max="5621" width="14.5703125" style="195" customWidth="1"/>
    <col min="5622" max="5622" width="27" style="195" customWidth="1"/>
    <col min="5623" max="5623" width="13.85546875" style="195" customWidth="1"/>
    <col min="5624" max="5624" width="18.28515625" style="195" customWidth="1"/>
    <col min="5625" max="5625" width="16.28515625" style="195" customWidth="1"/>
    <col min="5626" max="5626" width="14" style="195" customWidth="1"/>
    <col min="5627" max="5627" width="16.7109375" style="195" customWidth="1"/>
    <col min="5628" max="5628" width="14.85546875" style="195" customWidth="1"/>
    <col min="5629" max="5629" width="15.42578125" style="195" customWidth="1"/>
    <col min="5630" max="5631" width="6.5703125" style="195" customWidth="1"/>
    <col min="5632" max="5632" width="8.42578125" style="195" customWidth="1"/>
    <col min="5633" max="5633" width="4.85546875" style="195" customWidth="1"/>
    <col min="5634" max="5634" width="10.140625" style="195" customWidth="1"/>
    <col min="5635" max="5635" width="10.5703125" style="195" customWidth="1"/>
    <col min="5636" max="5636" width="10.28515625" style="195" customWidth="1"/>
    <col min="5637" max="5637" width="12.85546875" style="195" customWidth="1"/>
    <col min="5638" max="5638" width="6.140625" style="195" customWidth="1"/>
    <col min="5639" max="5639" width="10.5703125" style="195" customWidth="1"/>
    <col min="5640" max="5640" width="11" style="195" customWidth="1"/>
    <col min="5641" max="5641" width="20.5703125" style="195" customWidth="1"/>
    <col min="5642" max="5649" width="11.7109375" style="195" customWidth="1"/>
    <col min="5650" max="5650" width="45.140625" style="195" customWidth="1"/>
    <col min="5651" max="5661" width="11.7109375" style="195" customWidth="1"/>
    <col min="5662" max="5869" width="11.7109375" style="195"/>
    <col min="5870" max="5870" width="4" style="195" customWidth="1"/>
    <col min="5871" max="5871" width="15.85546875" style="195" bestFit="1" customWidth="1"/>
    <col min="5872" max="5872" width="30.7109375" style="195" customWidth="1"/>
    <col min="5873" max="5874" width="32.5703125" style="195" customWidth="1"/>
    <col min="5875" max="5877" width="14.5703125" style="195" customWidth="1"/>
    <col min="5878" max="5878" width="27" style="195" customWidth="1"/>
    <col min="5879" max="5879" width="13.85546875" style="195" customWidth="1"/>
    <col min="5880" max="5880" width="18.28515625" style="195" customWidth="1"/>
    <col min="5881" max="5881" width="16.28515625" style="195" customWidth="1"/>
    <col min="5882" max="5882" width="14" style="195" customWidth="1"/>
    <col min="5883" max="5883" width="16.7109375" style="195" customWidth="1"/>
    <col min="5884" max="5884" width="14.85546875" style="195" customWidth="1"/>
    <col min="5885" max="5885" width="15.42578125" style="195" customWidth="1"/>
    <col min="5886" max="5887" width="6.5703125" style="195" customWidth="1"/>
    <col min="5888" max="5888" width="8.42578125" style="195" customWidth="1"/>
    <col min="5889" max="5889" width="4.85546875" style="195" customWidth="1"/>
    <col min="5890" max="5890" width="10.140625" style="195" customWidth="1"/>
    <col min="5891" max="5891" width="10.5703125" style="195" customWidth="1"/>
    <col min="5892" max="5892" width="10.28515625" style="195" customWidth="1"/>
    <col min="5893" max="5893" width="12.85546875" style="195" customWidth="1"/>
    <col min="5894" max="5894" width="6.140625" style="195" customWidth="1"/>
    <col min="5895" max="5895" width="10.5703125" style="195" customWidth="1"/>
    <col min="5896" max="5896" width="11" style="195" customWidth="1"/>
    <col min="5897" max="5897" width="20.5703125" style="195" customWidth="1"/>
    <col min="5898" max="5905" width="11.7109375" style="195" customWidth="1"/>
    <col min="5906" max="5906" width="45.140625" style="195" customWidth="1"/>
    <col min="5907" max="5917" width="11.7109375" style="195" customWidth="1"/>
    <col min="5918" max="6125" width="11.7109375" style="195"/>
    <col min="6126" max="6126" width="4" style="195" customWidth="1"/>
    <col min="6127" max="6127" width="15.85546875" style="195" bestFit="1" customWidth="1"/>
    <col min="6128" max="6128" width="30.7109375" style="195" customWidth="1"/>
    <col min="6129" max="6130" width="32.5703125" style="195" customWidth="1"/>
    <col min="6131" max="6133" width="14.5703125" style="195" customWidth="1"/>
    <col min="6134" max="6134" width="27" style="195" customWidth="1"/>
    <col min="6135" max="6135" width="13.85546875" style="195" customWidth="1"/>
    <col min="6136" max="6136" width="18.28515625" style="195" customWidth="1"/>
    <col min="6137" max="6137" width="16.28515625" style="195" customWidth="1"/>
    <col min="6138" max="6138" width="14" style="195" customWidth="1"/>
    <col min="6139" max="6139" width="16.7109375" style="195" customWidth="1"/>
    <col min="6140" max="6140" width="14.85546875" style="195" customWidth="1"/>
    <col min="6141" max="6141" width="15.42578125" style="195" customWidth="1"/>
    <col min="6142" max="6143" width="6.5703125" style="195" customWidth="1"/>
    <col min="6144" max="6144" width="8.42578125" style="195" customWidth="1"/>
    <col min="6145" max="6145" width="4.85546875" style="195" customWidth="1"/>
    <col min="6146" max="6146" width="10.140625" style="195" customWidth="1"/>
    <col min="6147" max="6147" width="10.5703125" style="195" customWidth="1"/>
    <col min="6148" max="6148" width="10.28515625" style="195" customWidth="1"/>
    <col min="6149" max="6149" width="12.85546875" style="195" customWidth="1"/>
    <col min="6150" max="6150" width="6.140625" style="195" customWidth="1"/>
    <col min="6151" max="6151" width="10.5703125" style="195" customWidth="1"/>
    <col min="6152" max="6152" width="11" style="195" customWidth="1"/>
    <col min="6153" max="6153" width="20.5703125" style="195" customWidth="1"/>
    <col min="6154" max="6161" width="11.7109375" style="195" customWidth="1"/>
    <col min="6162" max="6162" width="45.140625" style="195" customWidth="1"/>
    <col min="6163" max="6173" width="11.7109375" style="195" customWidth="1"/>
    <col min="6174" max="6381" width="11.7109375" style="195"/>
    <col min="6382" max="6382" width="4" style="195" customWidth="1"/>
    <col min="6383" max="6383" width="15.85546875" style="195" bestFit="1" customWidth="1"/>
    <col min="6384" max="6384" width="30.7109375" style="195" customWidth="1"/>
    <col min="6385" max="6386" width="32.5703125" style="195" customWidth="1"/>
    <col min="6387" max="6389" width="14.5703125" style="195" customWidth="1"/>
    <col min="6390" max="6390" width="27" style="195" customWidth="1"/>
    <col min="6391" max="6391" width="13.85546875" style="195" customWidth="1"/>
    <col min="6392" max="6392" width="18.28515625" style="195" customWidth="1"/>
    <col min="6393" max="6393" width="16.28515625" style="195" customWidth="1"/>
    <col min="6394" max="6394" width="14" style="195" customWidth="1"/>
    <col min="6395" max="6395" width="16.7109375" style="195" customWidth="1"/>
    <col min="6396" max="6396" width="14.85546875" style="195" customWidth="1"/>
    <col min="6397" max="6397" width="15.42578125" style="195" customWidth="1"/>
    <col min="6398" max="6399" width="6.5703125" style="195" customWidth="1"/>
    <col min="6400" max="6400" width="8.42578125" style="195" customWidth="1"/>
    <col min="6401" max="6401" width="4.85546875" style="195" customWidth="1"/>
    <col min="6402" max="6402" width="10.140625" style="195" customWidth="1"/>
    <col min="6403" max="6403" width="10.5703125" style="195" customWidth="1"/>
    <col min="6404" max="6404" width="10.28515625" style="195" customWidth="1"/>
    <col min="6405" max="6405" width="12.85546875" style="195" customWidth="1"/>
    <col min="6406" max="6406" width="6.140625" style="195" customWidth="1"/>
    <col min="6407" max="6407" width="10.5703125" style="195" customWidth="1"/>
    <col min="6408" max="6408" width="11" style="195" customWidth="1"/>
    <col min="6409" max="6409" width="20.5703125" style="195" customWidth="1"/>
    <col min="6410" max="6417" width="11.7109375" style="195" customWidth="1"/>
    <col min="6418" max="6418" width="45.140625" style="195" customWidth="1"/>
    <col min="6419" max="6429" width="11.7109375" style="195" customWidth="1"/>
    <col min="6430" max="6637" width="11.7109375" style="195"/>
    <col min="6638" max="6638" width="4" style="195" customWidth="1"/>
    <col min="6639" max="6639" width="15.85546875" style="195" bestFit="1" customWidth="1"/>
    <col min="6640" max="6640" width="30.7109375" style="195" customWidth="1"/>
    <col min="6641" max="6642" width="32.5703125" style="195" customWidth="1"/>
    <col min="6643" max="6645" width="14.5703125" style="195" customWidth="1"/>
    <col min="6646" max="6646" width="27" style="195" customWidth="1"/>
    <col min="6647" max="6647" width="13.85546875" style="195" customWidth="1"/>
    <col min="6648" max="6648" width="18.28515625" style="195" customWidth="1"/>
    <col min="6649" max="6649" width="16.28515625" style="195" customWidth="1"/>
    <col min="6650" max="6650" width="14" style="195" customWidth="1"/>
    <col min="6651" max="6651" width="16.7109375" style="195" customWidth="1"/>
    <col min="6652" max="6652" width="14.85546875" style="195" customWidth="1"/>
    <col min="6653" max="6653" width="15.42578125" style="195" customWidth="1"/>
    <col min="6654" max="6655" width="6.5703125" style="195" customWidth="1"/>
    <col min="6656" max="6656" width="8.42578125" style="195" customWidth="1"/>
    <col min="6657" max="6657" width="4.85546875" style="195" customWidth="1"/>
    <col min="6658" max="6658" width="10.140625" style="195" customWidth="1"/>
    <col min="6659" max="6659" width="10.5703125" style="195" customWidth="1"/>
    <col min="6660" max="6660" width="10.28515625" style="195" customWidth="1"/>
    <col min="6661" max="6661" width="12.85546875" style="195" customWidth="1"/>
    <col min="6662" max="6662" width="6.140625" style="195" customWidth="1"/>
    <col min="6663" max="6663" width="10.5703125" style="195" customWidth="1"/>
    <col min="6664" max="6664" width="11" style="195" customWidth="1"/>
    <col min="6665" max="6665" width="20.5703125" style="195" customWidth="1"/>
    <col min="6666" max="6673" width="11.7109375" style="195" customWidth="1"/>
    <col min="6674" max="6674" width="45.140625" style="195" customWidth="1"/>
    <col min="6675" max="6685" width="11.7109375" style="195" customWidth="1"/>
    <col min="6686" max="6893" width="11.7109375" style="195"/>
    <col min="6894" max="6894" width="4" style="195" customWidth="1"/>
    <col min="6895" max="6895" width="15.85546875" style="195" bestFit="1" customWidth="1"/>
    <col min="6896" max="6896" width="30.7109375" style="195" customWidth="1"/>
    <col min="6897" max="6898" width="32.5703125" style="195" customWidth="1"/>
    <col min="6899" max="6901" width="14.5703125" style="195" customWidth="1"/>
    <col min="6902" max="6902" width="27" style="195" customWidth="1"/>
    <col min="6903" max="6903" width="13.85546875" style="195" customWidth="1"/>
    <col min="6904" max="6904" width="18.28515625" style="195" customWidth="1"/>
    <col min="6905" max="6905" width="16.28515625" style="195" customWidth="1"/>
    <col min="6906" max="6906" width="14" style="195" customWidth="1"/>
    <col min="6907" max="6907" width="16.7109375" style="195" customWidth="1"/>
    <col min="6908" max="6908" width="14.85546875" style="195" customWidth="1"/>
    <col min="6909" max="6909" width="15.42578125" style="195" customWidth="1"/>
    <col min="6910" max="6911" width="6.5703125" style="195" customWidth="1"/>
    <col min="6912" max="6912" width="8.42578125" style="195" customWidth="1"/>
    <col min="6913" max="6913" width="4.85546875" style="195" customWidth="1"/>
    <col min="6914" max="6914" width="10.140625" style="195" customWidth="1"/>
    <col min="6915" max="6915" width="10.5703125" style="195" customWidth="1"/>
    <col min="6916" max="6916" width="10.28515625" style="195" customWidth="1"/>
    <col min="6917" max="6917" width="12.85546875" style="195" customWidth="1"/>
    <col min="6918" max="6918" width="6.140625" style="195" customWidth="1"/>
    <col min="6919" max="6919" width="10.5703125" style="195" customWidth="1"/>
    <col min="6920" max="6920" width="11" style="195" customWidth="1"/>
    <col min="6921" max="6921" width="20.5703125" style="195" customWidth="1"/>
    <col min="6922" max="6929" width="11.7109375" style="195" customWidth="1"/>
    <col min="6930" max="6930" width="45.140625" style="195" customWidth="1"/>
    <col min="6931" max="6941" width="11.7109375" style="195" customWidth="1"/>
    <col min="6942" max="7149" width="11.7109375" style="195"/>
    <col min="7150" max="7150" width="4" style="195" customWidth="1"/>
    <col min="7151" max="7151" width="15.85546875" style="195" bestFit="1" customWidth="1"/>
    <col min="7152" max="7152" width="30.7109375" style="195" customWidth="1"/>
    <col min="7153" max="7154" width="32.5703125" style="195" customWidth="1"/>
    <col min="7155" max="7157" width="14.5703125" style="195" customWidth="1"/>
    <col min="7158" max="7158" width="27" style="195" customWidth="1"/>
    <col min="7159" max="7159" width="13.85546875" style="195" customWidth="1"/>
    <col min="7160" max="7160" width="18.28515625" style="195" customWidth="1"/>
    <col min="7161" max="7161" width="16.28515625" style="195" customWidth="1"/>
    <col min="7162" max="7162" width="14" style="195" customWidth="1"/>
    <col min="7163" max="7163" width="16.7109375" style="195" customWidth="1"/>
    <col min="7164" max="7164" width="14.85546875" style="195" customWidth="1"/>
    <col min="7165" max="7165" width="15.42578125" style="195" customWidth="1"/>
    <col min="7166" max="7167" width="6.5703125" style="195" customWidth="1"/>
    <col min="7168" max="7168" width="8.42578125" style="195" customWidth="1"/>
    <col min="7169" max="7169" width="4.85546875" style="195" customWidth="1"/>
    <col min="7170" max="7170" width="10.140625" style="195" customWidth="1"/>
    <col min="7171" max="7171" width="10.5703125" style="195" customWidth="1"/>
    <col min="7172" max="7172" width="10.28515625" style="195" customWidth="1"/>
    <col min="7173" max="7173" width="12.85546875" style="195" customWidth="1"/>
    <col min="7174" max="7174" width="6.140625" style="195" customWidth="1"/>
    <col min="7175" max="7175" width="10.5703125" style="195" customWidth="1"/>
    <col min="7176" max="7176" width="11" style="195" customWidth="1"/>
    <col min="7177" max="7177" width="20.5703125" style="195" customWidth="1"/>
    <col min="7178" max="7185" width="11.7109375" style="195" customWidth="1"/>
    <col min="7186" max="7186" width="45.140625" style="195" customWidth="1"/>
    <col min="7187" max="7197" width="11.7109375" style="195" customWidth="1"/>
    <col min="7198" max="7405" width="11.7109375" style="195"/>
    <col min="7406" max="7406" width="4" style="195" customWidth="1"/>
    <col min="7407" max="7407" width="15.85546875" style="195" bestFit="1" customWidth="1"/>
    <col min="7408" max="7408" width="30.7109375" style="195" customWidth="1"/>
    <col min="7409" max="7410" width="32.5703125" style="195" customWidth="1"/>
    <col min="7411" max="7413" width="14.5703125" style="195" customWidth="1"/>
    <col min="7414" max="7414" width="27" style="195" customWidth="1"/>
    <col min="7415" max="7415" width="13.85546875" style="195" customWidth="1"/>
    <col min="7416" max="7416" width="18.28515625" style="195" customWidth="1"/>
    <col min="7417" max="7417" width="16.28515625" style="195" customWidth="1"/>
    <col min="7418" max="7418" width="14" style="195" customWidth="1"/>
    <col min="7419" max="7419" width="16.7109375" style="195" customWidth="1"/>
    <col min="7420" max="7420" width="14.85546875" style="195" customWidth="1"/>
    <col min="7421" max="7421" width="15.42578125" style="195" customWidth="1"/>
    <col min="7422" max="7423" width="6.5703125" style="195" customWidth="1"/>
    <col min="7424" max="7424" width="8.42578125" style="195" customWidth="1"/>
    <col min="7425" max="7425" width="4.85546875" style="195" customWidth="1"/>
    <col min="7426" max="7426" width="10.140625" style="195" customWidth="1"/>
    <col min="7427" max="7427" width="10.5703125" style="195" customWidth="1"/>
    <col min="7428" max="7428" width="10.28515625" style="195" customWidth="1"/>
    <col min="7429" max="7429" width="12.85546875" style="195" customWidth="1"/>
    <col min="7430" max="7430" width="6.140625" style="195" customWidth="1"/>
    <col min="7431" max="7431" width="10.5703125" style="195" customWidth="1"/>
    <col min="7432" max="7432" width="11" style="195" customWidth="1"/>
    <col min="7433" max="7433" width="20.5703125" style="195" customWidth="1"/>
    <col min="7434" max="7441" width="11.7109375" style="195" customWidth="1"/>
    <col min="7442" max="7442" width="45.140625" style="195" customWidth="1"/>
    <col min="7443" max="7453" width="11.7109375" style="195" customWidth="1"/>
    <col min="7454" max="7661" width="11.7109375" style="195"/>
    <col min="7662" max="7662" width="4" style="195" customWidth="1"/>
    <col min="7663" max="7663" width="15.85546875" style="195" bestFit="1" customWidth="1"/>
    <col min="7664" max="7664" width="30.7109375" style="195" customWidth="1"/>
    <col min="7665" max="7666" width="32.5703125" style="195" customWidth="1"/>
    <col min="7667" max="7669" width="14.5703125" style="195" customWidth="1"/>
    <col min="7670" max="7670" width="27" style="195" customWidth="1"/>
    <col min="7671" max="7671" width="13.85546875" style="195" customWidth="1"/>
    <col min="7672" max="7672" width="18.28515625" style="195" customWidth="1"/>
    <col min="7673" max="7673" width="16.28515625" style="195" customWidth="1"/>
    <col min="7674" max="7674" width="14" style="195" customWidth="1"/>
    <col min="7675" max="7675" width="16.7109375" style="195" customWidth="1"/>
    <col min="7676" max="7676" width="14.85546875" style="195" customWidth="1"/>
    <col min="7677" max="7677" width="15.42578125" style="195" customWidth="1"/>
    <col min="7678" max="7679" width="6.5703125" style="195" customWidth="1"/>
    <col min="7680" max="7680" width="8.42578125" style="195" customWidth="1"/>
    <col min="7681" max="7681" width="4.85546875" style="195" customWidth="1"/>
    <col min="7682" max="7682" width="10.140625" style="195" customWidth="1"/>
    <col min="7683" max="7683" width="10.5703125" style="195" customWidth="1"/>
    <col min="7684" max="7684" width="10.28515625" style="195" customWidth="1"/>
    <col min="7685" max="7685" width="12.85546875" style="195" customWidth="1"/>
    <col min="7686" max="7686" width="6.140625" style="195" customWidth="1"/>
    <col min="7687" max="7687" width="10.5703125" style="195" customWidth="1"/>
    <col min="7688" max="7688" width="11" style="195" customWidth="1"/>
    <col min="7689" max="7689" width="20.5703125" style="195" customWidth="1"/>
    <col min="7690" max="7697" width="11.7109375" style="195" customWidth="1"/>
    <col min="7698" max="7698" width="45.140625" style="195" customWidth="1"/>
    <col min="7699" max="7709" width="11.7109375" style="195" customWidth="1"/>
    <col min="7710" max="7917" width="11.7109375" style="195"/>
    <col min="7918" max="7918" width="4" style="195" customWidth="1"/>
    <col min="7919" max="7919" width="15.85546875" style="195" bestFit="1" customWidth="1"/>
    <col min="7920" max="7920" width="30.7109375" style="195" customWidth="1"/>
    <col min="7921" max="7922" width="32.5703125" style="195" customWidth="1"/>
    <col min="7923" max="7925" width="14.5703125" style="195" customWidth="1"/>
    <col min="7926" max="7926" width="27" style="195" customWidth="1"/>
    <col min="7927" max="7927" width="13.85546875" style="195" customWidth="1"/>
    <col min="7928" max="7928" width="18.28515625" style="195" customWidth="1"/>
    <col min="7929" max="7929" width="16.28515625" style="195" customWidth="1"/>
    <col min="7930" max="7930" width="14" style="195" customWidth="1"/>
    <col min="7931" max="7931" width="16.7109375" style="195" customWidth="1"/>
    <col min="7932" max="7932" width="14.85546875" style="195" customWidth="1"/>
    <col min="7933" max="7933" width="15.42578125" style="195" customWidth="1"/>
    <col min="7934" max="7935" width="6.5703125" style="195" customWidth="1"/>
    <col min="7936" max="7936" width="8.42578125" style="195" customWidth="1"/>
    <col min="7937" max="7937" width="4.85546875" style="195" customWidth="1"/>
    <col min="7938" max="7938" width="10.140625" style="195" customWidth="1"/>
    <col min="7939" max="7939" width="10.5703125" style="195" customWidth="1"/>
    <col min="7940" max="7940" width="10.28515625" style="195" customWidth="1"/>
    <col min="7941" max="7941" width="12.85546875" style="195" customWidth="1"/>
    <col min="7942" max="7942" width="6.140625" style="195" customWidth="1"/>
    <col min="7943" max="7943" width="10.5703125" style="195" customWidth="1"/>
    <col min="7944" max="7944" width="11" style="195" customWidth="1"/>
    <col min="7945" max="7945" width="20.5703125" style="195" customWidth="1"/>
    <col min="7946" max="7953" width="11.7109375" style="195" customWidth="1"/>
    <col min="7954" max="7954" width="45.140625" style="195" customWidth="1"/>
    <col min="7955" max="7965" width="11.7109375" style="195" customWidth="1"/>
    <col min="7966" max="8173" width="11.7109375" style="195"/>
    <col min="8174" max="8174" width="4" style="195" customWidth="1"/>
    <col min="8175" max="8175" width="15.85546875" style="195" bestFit="1" customWidth="1"/>
    <col min="8176" max="8176" width="30.7109375" style="195" customWidth="1"/>
    <col min="8177" max="8178" width="32.5703125" style="195" customWidth="1"/>
    <col min="8179" max="8181" width="14.5703125" style="195" customWidth="1"/>
    <col min="8182" max="8182" width="27" style="195" customWidth="1"/>
    <col min="8183" max="8183" width="13.85546875" style="195" customWidth="1"/>
    <col min="8184" max="8184" width="18.28515625" style="195" customWidth="1"/>
    <col min="8185" max="8185" width="16.28515625" style="195" customWidth="1"/>
    <col min="8186" max="8186" width="14" style="195" customWidth="1"/>
    <col min="8187" max="8187" width="16.7109375" style="195" customWidth="1"/>
    <col min="8188" max="8188" width="14.85546875" style="195" customWidth="1"/>
    <col min="8189" max="8189" width="15.42578125" style="195" customWidth="1"/>
    <col min="8190" max="8191" width="6.5703125" style="195" customWidth="1"/>
    <col min="8192" max="8192" width="8.42578125" style="195" customWidth="1"/>
    <col min="8193" max="8193" width="4.85546875" style="195" customWidth="1"/>
    <col min="8194" max="8194" width="10.140625" style="195" customWidth="1"/>
    <col min="8195" max="8195" width="10.5703125" style="195" customWidth="1"/>
    <col min="8196" max="8196" width="10.28515625" style="195" customWidth="1"/>
    <col min="8197" max="8197" width="12.85546875" style="195" customWidth="1"/>
    <col min="8198" max="8198" width="6.140625" style="195" customWidth="1"/>
    <col min="8199" max="8199" width="10.5703125" style="195" customWidth="1"/>
    <col min="8200" max="8200" width="11" style="195" customWidth="1"/>
    <col min="8201" max="8201" width="20.5703125" style="195" customWidth="1"/>
    <col min="8202" max="8209" width="11.7109375" style="195" customWidth="1"/>
    <col min="8210" max="8210" width="45.140625" style="195" customWidth="1"/>
    <col min="8211" max="8221" width="11.7109375" style="195" customWidth="1"/>
    <col min="8222" max="8429" width="11.7109375" style="195"/>
    <col min="8430" max="8430" width="4" style="195" customWidth="1"/>
    <col min="8431" max="8431" width="15.85546875" style="195" bestFit="1" customWidth="1"/>
    <col min="8432" max="8432" width="30.7109375" style="195" customWidth="1"/>
    <col min="8433" max="8434" width="32.5703125" style="195" customWidth="1"/>
    <col min="8435" max="8437" width="14.5703125" style="195" customWidth="1"/>
    <col min="8438" max="8438" width="27" style="195" customWidth="1"/>
    <col min="8439" max="8439" width="13.85546875" style="195" customWidth="1"/>
    <col min="8440" max="8440" width="18.28515625" style="195" customWidth="1"/>
    <col min="8441" max="8441" width="16.28515625" style="195" customWidth="1"/>
    <col min="8442" max="8442" width="14" style="195" customWidth="1"/>
    <col min="8443" max="8443" width="16.7109375" style="195" customWidth="1"/>
    <col min="8444" max="8444" width="14.85546875" style="195" customWidth="1"/>
    <col min="8445" max="8445" width="15.42578125" style="195" customWidth="1"/>
    <col min="8446" max="8447" width="6.5703125" style="195" customWidth="1"/>
    <col min="8448" max="8448" width="8.42578125" style="195" customWidth="1"/>
    <col min="8449" max="8449" width="4.85546875" style="195" customWidth="1"/>
    <col min="8450" max="8450" width="10.140625" style="195" customWidth="1"/>
    <col min="8451" max="8451" width="10.5703125" style="195" customWidth="1"/>
    <col min="8452" max="8452" width="10.28515625" style="195" customWidth="1"/>
    <col min="8453" max="8453" width="12.85546875" style="195" customWidth="1"/>
    <col min="8454" max="8454" width="6.140625" style="195" customWidth="1"/>
    <col min="8455" max="8455" width="10.5703125" style="195" customWidth="1"/>
    <col min="8456" max="8456" width="11" style="195" customWidth="1"/>
    <col min="8457" max="8457" width="20.5703125" style="195" customWidth="1"/>
    <col min="8458" max="8465" width="11.7109375" style="195" customWidth="1"/>
    <col min="8466" max="8466" width="45.140625" style="195" customWidth="1"/>
    <col min="8467" max="8477" width="11.7109375" style="195" customWidth="1"/>
    <col min="8478" max="8685" width="11.7109375" style="195"/>
    <col min="8686" max="8686" width="4" style="195" customWidth="1"/>
    <col min="8687" max="8687" width="15.85546875" style="195" bestFit="1" customWidth="1"/>
    <col min="8688" max="8688" width="30.7109375" style="195" customWidth="1"/>
    <col min="8689" max="8690" width="32.5703125" style="195" customWidth="1"/>
    <col min="8691" max="8693" width="14.5703125" style="195" customWidth="1"/>
    <col min="8694" max="8694" width="27" style="195" customWidth="1"/>
    <col min="8695" max="8695" width="13.85546875" style="195" customWidth="1"/>
    <col min="8696" max="8696" width="18.28515625" style="195" customWidth="1"/>
    <col min="8697" max="8697" width="16.28515625" style="195" customWidth="1"/>
    <col min="8698" max="8698" width="14" style="195" customWidth="1"/>
    <col min="8699" max="8699" width="16.7109375" style="195" customWidth="1"/>
    <col min="8700" max="8700" width="14.85546875" style="195" customWidth="1"/>
    <col min="8701" max="8701" width="15.42578125" style="195" customWidth="1"/>
    <col min="8702" max="8703" width="6.5703125" style="195" customWidth="1"/>
    <col min="8704" max="8704" width="8.42578125" style="195" customWidth="1"/>
    <col min="8705" max="8705" width="4.85546875" style="195" customWidth="1"/>
    <col min="8706" max="8706" width="10.140625" style="195" customWidth="1"/>
    <col min="8707" max="8707" width="10.5703125" style="195" customWidth="1"/>
    <col min="8708" max="8708" width="10.28515625" style="195" customWidth="1"/>
    <col min="8709" max="8709" width="12.85546875" style="195" customWidth="1"/>
    <col min="8710" max="8710" width="6.140625" style="195" customWidth="1"/>
    <col min="8711" max="8711" width="10.5703125" style="195" customWidth="1"/>
    <col min="8712" max="8712" width="11" style="195" customWidth="1"/>
    <col min="8713" max="8713" width="20.5703125" style="195" customWidth="1"/>
    <col min="8714" max="8721" width="11.7109375" style="195" customWidth="1"/>
    <col min="8722" max="8722" width="45.140625" style="195" customWidth="1"/>
    <col min="8723" max="8733" width="11.7109375" style="195" customWidth="1"/>
    <col min="8734" max="8941" width="11.7109375" style="195"/>
    <col min="8942" max="8942" width="4" style="195" customWidth="1"/>
    <col min="8943" max="8943" width="15.85546875" style="195" bestFit="1" customWidth="1"/>
    <col min="8944" max="8944" width="30.7109375" style="195" customWidth="1"/>
    <col min="8945" max="8946" width="32.5703125" style="195" customWidth="1"/>
    <col min="8947" max="8949" width="14.5703125" style="195" customWidth="1"/>
    <col min="8950" max="8950" width="27" style="195" customWidth="1"/>
    <col min="8951" max="8951" width="13.85546875" style="195" customWidth="1"/>
    <col min="8952" max="8952" width="18.28515625" style="195" customWidth="1"/>
    <col min="8953" max="8953" width="16.28515625" style="195" customWidth="1"/>
    <col min="8954" max="8954" width="14" style="195" customWidth="1"/>
    <col min="8955" max="8955" width="16.7109375" style="195" customWidth="1"/>
    <col min="8956" max="8956" width="14.85546875" style="195" customWidth="1"/>
    <col min="8957" max="8957" width="15.42578125" style="195" customWidth="1"/>
    <col min="8958" max="8959" width="6.5703125" style="195" customWidth="1"/>
    <col min="8960" max="8960" width="8.42578125" style="195" customWidth="1"/>
    <col min="8961" max="8961" width="4.85546875" style="195" customWidth="1"/>
    <col min="8962" max="8962" width="10.140625" style="195" customWidth="1"/>
    <col min="8963" max="8963" width="10.5703125" style="195" customWidth="1"/>
    <col min="8964" max="8964" width="10.28515625" style="195" customWidth="1"/>
    <col min="8965" max="8965" width="12.85546875" style="195" customWidth="1"/>
    <col min="8966" max="8966" width="6.140625" style="195" customWidth="1"/>
    <col min="8967" max="8967" width="10.5703125" style="195" customWidth="1"/>
    <col min="8968" max="8968" width="11" style="195" customWidth="1"/>
    <col min="8969" max="8969" width="20.5703125" style="195" customWidth="1"/>
    <col min="8970" max="8977" width="11.7109375" style="195" customWidth="1"/>
    <col min="8978" max="8978" width="45.140625" style="195" customWidth="1"/>
    <col min="8979" max="8989" width="11.7109375" style="195" customWidth="1"/>
    <col min="8990" max="9197" width="11.7109375" style="195"/>
    <col min="9198" max="9198" width="4" style="195" customWidth="1"/>
    <col min="9199" max="9199" width="15.85546875" style="195" bestFit="1" customWidth="1"/>
    <col min="9200" max="9200" width="30.7109375" style="195" customWidth="1"/>
    <col min="9201" max="9202" width="32.5703125" style="195" customWidth="1"/>
    <col min="9203" max="9205" width="14.5703125" style="195" customWidth="1"/>
    <col min="9206" max="9206" width="27" style="195" customWidth="1"/>
    <col min="9207" max="9207" width="13.85546875" style="195" customWidth="1"/>
    <col min="9208" max="9208" width="18.28515625" style="195" customWidth="1"/>
    <col min="9209" max="9209" width="16.28515625" style="195" customWidth="1"/>
    <col min="9210" max="9210" width="14" style="195" customWidth="1"/>
    <col min="9211" max="9211" width="16.7109375" style="195" customWidth="1"/>
    <col min="9212" max="9212" width="14.85546875" style="195" customWidth="1"/>
    <col min="9213" max="9213" width="15.42578125" style="195" customWidth="1"/>
    <col min="9214" max="9215" width="6.5703125" style="195" customWidth="1"/>
    <col min="9216" max="9216" width="8.42578125" style="195" customWidth="1"/>
    <col min="9217" max="9217" width="4.85546875" style="195" customWidth="1"/>
    <col min="9218" max="9218" width="10.140625" style="195" customWidth="1"/>
    <col min="9219" max="9219" width="10.5703125" style="195" customWidth="1"/>
    <col min="9220" max="9220" width="10.28515625" style="195" customWidth="1"/>
    <col min="9221" max="9221" width="12.85546875" style="195" customWidth="1"/>
    <col min="9222" max="9222" width="6.140625" style="195" customWidth="1"/>
    <col min="9223" max="9223" width="10.5703125" style="195" customWidth="1"/>
    <col min="9224" max="9224" width="11" style="195" customWidth="1"/>
    <col min="9225" max="9225" width="20.5703125" style="195" customWidth="1"/>
    <col min="9226" max="9233" width="11.7109375" style="195" customWidth="1"/>
    <col min="9234" max="9234" width="45.140625" style="195" customWidth="1"/>
    <col min="9235" max="9245" width="11.7109375" style="195" customWidth="1"/>
    <col min="9246" max="9453" width="11.7109375" style="195"/>
    <col min="9454" max="9454" width="4" style="195" customWidth="1"/>
    <col min="9455" max="9455" width="15.85546875" style="195" bestFit="1" customWidth="1"/>
    <col min="9456" max="9456" width="30.7109375" style="195" customWidth="1"/>
    <col min="9457" max="9458" width="32.5703125" style="195" customWidth="1"/>
    <col min="9459" max="9461" width="14.5703125" style="195" customWidth="1"/>
    <col min="9462" max="9462" width="27" style="195" customWidth="1"/>
    <col min="9463" max="9463" width="13.85546875" style="195" customWidth="1"/>
    <col min="9464" max="9464" width="18.28515625" style="195" customWidth="1"/>
    <col min="9465" max="9465" width="16.28515625" style="195" customWidth="1"/>
    <col min="9466" max="9466" width="14" style="195" customWidth="1"/>
    <col min="9467" max="9467" width="16.7109375" style="195" customWidth="1"/>
    <col min="9468" max="9468" width="14.85546875" style="195" customWidth="1"/>
    <col min="9469" max="9469" width="15.42578125" style="195" customWidth="1"/>
    <col min="9470" max="9471" width="6.5703125" style="195" customWidth="1"/>
    <col min="9472" max="9472" width="8.42578125" style="195" customWidth="1"/>
    <col min="9473" max="9473" width="4.85546875" style="195" customWidth="1"/>
    <col min="9474" max="9474" width="10.140625" style="195" customWidth="1"/>
    <col min="9475" max="9475" width="10.5703125" style="195" customWidth="1"/>
    <col min="9476" max="9476" width="10.28515625" style="195" customWidth="1"/>
    <col min="9477" max="9477" width="12.85546875" style="195" customWidth="1"/>
    <col min="9478" max="9478" width="6.140625" style="195" customWidth="1"/>
    <col min="9479" max="9479" width="10.5703125" style="195" customWidth="1"/>
    <col min="9480" max="9480" width="11" style="195" customWidth="1"/>
    <col min="9481" max="9481" width="20.5703125" style="195" customWidth="1"/>
    <col min="9482" max="9489" width="11.7109375" style="195" customWidth="1"/>
    <col min="9490" max="9490" width="45.140625" style="195" customWidth="1"/>
    <col min="9491" max="9501" width="11.7109375" style="195" customWidth="1"/>
    <col min="9502" max="9709" width="11.7109375" style="195"/>
    <col min="9710" max="9710" width="4" style="195" customWidth="1"/>
    <col min="9711" max="9711" width="15.85546875" style="195" bestFit="1" customWidth="1"/>
    <col min="9712" max="9712" width="30.7109375" style="195" customWidth="1"/>
    <col min="9713" max="9714" width="32.5703125" style="195" customWidth="1"/>
    <col min="9715" max="9717" width="14.5703125" style="195" customWidth="1"/>
    <col min="9718" max="9718" width="27" style="195" customWidth="1"/>
    <col min="9719" max="9719" width="13.85546875" style="195" customWidth="1"/>
    <col min="9720" max="9720" width="18.28515625" style="195" customWidth="1"/>
    <col min="9721" max="9721" width="16.28515625" style="195" customWidth="1"/>
    <col min="9722" max="9722" width="14" style="195" customWidth="1"/>
    <col min="9723" max="9723" width="16.7109375" style="195" customWidth="1"/>
    <col min="9724" max="9724" width="14.85546875" style="195" customWidth="1"/>
    <col min="9725" max="9725" width="15.42578125" style="195" customWidth="1"/>
    <col min="9726" max="9727" width="6.5703125" style="195" customWidth="1"/>
    <col min="9728" max="9728" width="8.42578125" style="195" customWidth="1"/>
    <col min="9729" max="9729" width="4.85546875" style="195" customWidth="1"/>
    <col min="9730" max="9730" width="10.140625" style="195" customWidth="1"/>
    <col min="9731" max="9731" width="10.5703125" style="195" customWidth="1"/>
    <col min="9732" max="9732" width="10.28515625" style="195" customWidth="1"/>
    <col min="9733" max="9733" width="12.85546875" style="195" customWidth="1"/>
    <col min="9734" max="9734" width="6.140625" style="195" customWidth="1"/>
    <col min="9735" max="9735" width="10.5703125" style="195" customWidth="1"/>
    <col min="9736" max="9736" width="11" style="195" customWidth="1"/>
    <col min="9737" max="9737" width="20.5703125" style="195" customWidth="1"/>
    <col min="9738" max="9745" width="11.7109375" style="195" customWidth="1"/>
    <col min="9746" max="9746" width="45.140625" style="195" customWidth="1"/>
    <col min="9747" max="9757" width="11.7109375" style="195" customWidth="1"/>
    <col min="9758" max="9965" width="11.7109375" style="195"/>
    <col min="9966" max="9966" width="4" style="195" customWidth="1"/>
    <col min="9967" max="9967" width="15.85546875" style="195" bestFit="1" customWidth="1"/>
    <col min="9968" max="9968" width="30.7109375" style="195" customWidth="1"/>
    <col min="9969" max="9970" width="32.5703125" style="195" customWidth="1"/>
    <col min="9971" max="9973" width="14.5703125" style="195" customWidth="1"/>
    <col min="9974" max="9974" width="27" style="195" customWidth="1"/>
    <col min="9975" max="9975" width="13.85546875" style="195" customWidth="1"/>
    <col min="9976" max="9976" width="18.28515625" style="195" customWidth="1"/>
    <col min="9977" max="9977" width="16.28515625" style="195" customWidth="1"/>
    <col min="9978" max="9978" width="14" style="195" customWidth="1"/>
    <col min="9979" max="9979" width="16.7109375" style="195" customWidth="1"/>
    <col min="9980" max="9980" width="14.85546875" style="195" customWidth="1"/>
    <col min="9981" max="9981" width="15.42578125" style="195" customWidth="1"/>
    <col min="9982" max="9983" width="6.5703125" style="195" customWidth="1"/>
    <col min="9984" max="9984" width="8.42578125" style="195" customWidth="1"/>
    <col min="9985" max="9985" width="4.85546875" style="195" customWidth="1"/>
    <col min="9986" max="9986" width="10.140625" style="195" customWidth="1"/>
    <col min="9987" max="9987" width="10.5703125" style="195" customWidth="1"/>
    <col min="9988" max="9988" width="10.28515625" style="195" customWidth="1"/>
    <col min="9989" max="9989" width="12.85546875" style="195" customWidth="1"/>
    <col min="9990" max="9990" width="6.140625" style="195" customWidth="1"/>
    <col min="9991" max="9991" width="10.5703125" style="195" customWidth="1"/>
    <col min="9992" max="9992" width="11" style="195" customWidth="1"/>
    <col min="9993" max="9993" width="20.5703125" style="195" customWidth="1"/>
    <col min="9994" max="10001" width="11.7109375" style="195" customWidth="1"/>
    <col min="10002" max="10002" width="45.140625" style="195" customWidth="1"/>
    <col min="10003" max="10013" width="11.7109375" style="195" customWidth="1"/>
    <col min="10014" max="10221" width="11.7109375" style="195"/>
    <col min="10222" max="10222" width="4" style="195" customWidth="1"/>
    <col min="10223" max="10223" width="15.85546875" style="195" bestFit="1" customWidth="1"/>
    <col min="10224" max="10224" width="30.7109375" style="195" customWidth="1"/>
    <col min="10225" max="10226" width="32.5703125" style="195" customWidth="1"/>
    <col min="10227" max="10229" width="14.5703125" style="195" customWidth="1"/>
    <col min="10230" max="10230" width="27" style="195" customWidth="1"/>
    <col min="10231" max="10231" width="13.85546875" style="195" customWidth="1"/>
    <col min="10232" max="10232" width="18.28515625" style="195" customWidth="1"/>
    <col min="10233" max="10233" width="16.28515625" style="195" customWidth="1"/>
    <col min="10234" max="10234" width="14" style="195" customWidth="1"/>
    <col min="10235" max="10235" width="16.7109375" style="195" customWidth="1"/>
    <col min="10236" max="10236" width="14.85546875" style="195" customWidth="1"/>
    <col min="10237" max="10237" width="15.42578125" style="195" customWidth="1"/>
    <col min="10238" max="10239" width="6.5703125" style="195" customWidth="1"/>
    <col min="10240" max="10240" width="8.42578125" style="195" customWidth="1"/>
    <col min="10241" max="10241" width="4.85546875" style="195" customWidth="1"/>
    <col min="10242" max="10242" width="10.140625" style="195" customWidth="1"/>
    <col min="10243" max="10243" width="10.5703125" style="195" customWidth="1"/>
    <col min="10244" max="10244" width="10.28515625" style="195" customWidth="1"/>
    <col min="10245" max="10245" width="12.85546875" style="195" customWidth="1"/>
    <col min="10246" max="10246" width="6.140625" style="195" customWidth="1"/>
    <col min="10247" max="10247" width="10.5703125" style="195" customWidth="1"/>
    <col min="10248" max="10248" width="11" style="195" customWidth="1"/>
    <col min="10249" max="10249" width="20.5703125" style="195" customWidth="1"/>
    <col min="10250" max="10257" width="11.7109375" style="195" customWidth="1"/>
    <col min="10258" max="10258" width="45.140625" style="195" customWidth="1"/>
    <col min="10259" max="10269" width="11.7109375" style="195" customWidth="1"/>
    <col min="10270" max="10477" width="11.7109375" style="195"/>
    <col min="10478" max="10478" width="4" style="195" customWidth="1"/>
    <col min="10479" max="10479" width="15.85546875" style="195" bestFit="1" customWidth="1"/>
    <col min="10480" max="10480" width="30.7109375" style="195" customWidth="1"/>
    <col min="10481" max="10482" width="32.5703125" style="195" customWidth="1"/>
    <col min="10483" max="10485" width="14.5703125" style="195" customWidth="1"/>
    <col min="10486" max="10486" width="27" style="195" customWidth="1"/>
    <col min="10487" max="10487" width="13.85546875" style="195" customWidth="1"/>
    <col min="10488" max="10488" width="18.28515625" style="195" customWidth="1"/>
    <col min="10489" max="10489" width="16.28515625" style="195" customWidth="1"/>
    <col min="10490" max="10490" width="14" style="195" customWidth="1"/>
    <col min="10491" max="10491" width="16.7109375" style="195" customWidth="1"/>
    <col min="10492" max="10492" width="14.85546875" style="195" customWidth="1"/>
    <col min="10493" max="10493" width="15.42578125" style="195" customWidth="1"/>
    <col min="10494" max="10495" width="6.5703125" style="195" customWidth="1"/>
    <col min="10496" max="10496" width="8.42578125" style="195" customWidth="1"/>
    <col min="10497" max="10497" width="4.85546875" style="195" customWidth="1"/>
    <col min="10498" max="10498" width="10.140625" style="195" customWidth="1"/>
    <col min="10499" max="10499" width="10.5703125" style="195" customWidth="1"/>
    <col min="10500" max="10500" width="10.28515625" style="195" customWidth="1"/>
    <col min="10501" max="10501" width="12.85546875" style="195" customWidth="1"/>
    <col min="10502" max="10502" width="6.140625" style="195" customWidth="1"/>
    <col min="10503" max="10503" width="10.5703125" style="195" customWidth="1"/>
    <col min="10504" max="10504" width="11" style="195" customWidth="1"/>
    <col min="10505" max="10505" width="20.5703125" style="195" customWidth="1"/>
    <col min="10506" max="10513" width="11.7109375" style="195" customWidth="1"/>
    <col min="10514" max="10514" width="45.140625" style="195" customWidth="1"/>
    <col min="10515" max="10525" width="11.7109375" style="195" customWidth="1"/>
    <col min="10526" max="10733" width="11.7109375" style="195"/>
    <col min="10734" max="10734" width="4" style="195" customWidth="1"/>
    <col min="10735" max="10735" width="15.85546875" style="195" bestFit="1" customWidth="1"/>
    <col min="10736" max="10736" width="30.7109375" style="195" customWidth="1"/>
    <col min="10737" max="10738" width="32.5703125" style="195" customWidth="1"/>
    <col min="10739" max="10741" width="14.5703125" style="195" customWidth="1"/>
    <col min="10742" max="10742" width="27" style="195" customWidth="1"/>
    <col min="10743" max="10743" width="13.85546875" style="195" customWidth="1"/>
    <col min="10744" max="10744" width="18.28515625" style="195" customWidth="1"/>
    <col min="10745" max="10745" width="16.28515625" style="195" customWidth="1"/>
    <col min="10746" max="10746" width="14" style="195" customWidth="1"/>
    <col min="10747" max="10747" width="16.7109375" style="195" customWidth="1"/>
    <col min="10748" max="10748" width="14.85546875" style="195" customWidth="1"/>
    <col min="10749" max="10749" width="15.42578125" style="195" customWidth="1"/>
    <col min="10750" max="10751" width="6.5703125" style="195" customWidth="1"/>
    <col min="10752" max="10752" width="8.42578125" style="195" customWidth="1"/>
    <col min="10753" max="10753" width="4.85546875" style="195" customWidth="1"/>
    <col min="10754" max="10754" width="10.140625" style="195" customWidth="1"/>
    <col min="10755" max="10755" width="10.5703125" style="195" customWidth="1"/>
    <col min="10756" max="10756" width="10.28515625" style="195" customWidth="1"/>
    <col min="10757" max="10757" width="12.85546875" style="195" customWidth="1"/>
    <col min="10758" max="10758" width="6.140625" style="195" customWidth="1"/>
    <col min="10759" max="10759" width="10.5703125" style="195" customWidth="1"/>
    <col min="10760" max="10760" width="11" style="195" customWidth="1"/>
    <col min="10761" max="10761" width="20.5703125" style="195" customWidth="1"/>
    <col min="10762" max="10769" width="11.7109375" style="195" customWidth="1"/>
    <col min="10770" max="10770" width="45.140625" style="195" customWidth="1"/>
    <col min="10771" max="10781" width="11.7109375" style="195" customWidth="1"/>
    <col min="10782" max="10989" width="11.7109375" style="195"/>
    <col min="10990" max="10990" width="4" style="195" customWidth="1"/>
    <col min="10991" max="10991" width="15.85546875" style="195" bestFit="1" customWidth="1"/>
    <col min="10992" max="10992" width="30.7109375" style="195" customWidth="1"/>
    <col min="10993" max="10994" width="32.5703125" style="195" customWidth="1"/>
    <col min="10995" max="10997" width="14.5703125" style="195" customWidth="1"/>
    <col min="10998" max="10998" width="27" style="195" customWidth="1"/>
    <col min="10999" max="10999" width="13.85546875" style="195" customWidth="1"/>
    <col min="11000" max="11000" width="18.28515625" style="195" customWidth="1"/>
    <col min="11001" max="11001" width="16.28515625" style="195" customWidth="1"/>
    <col min="11002" max="11002" width="14" style="195" customWidth="1"/>
    <col min="11003" max="11003" width="16.7109375" style="195" customWidth="1"/>
    <col min="11004" max="11004" width="14.85546875" style="195" customWidth="1"/>
    <col min="11005" max="11005" width="15.42578125" style="195" customWidth="1"/>
    <col min="11006" max="11007" width="6.5703125" style="195" customWidth="1"/>
    <col min="11008" max="11008" width="8.42578125" style="195" customWidth="1"/>
    <col min="11009" max="11009" width="4.85546875" style="195" customWidth="1"/>
    <col min="11010" max="11010" width="10.140625" style="195" customWidth="1"/>
    <col min="11011" max="11011" width="10.5703125" style="195" customWidth="1"/>
    <col min="11012" max="11012" width="10.28515625" style="195" customWidth="1"/>
    <col min="11013" max="11013" width="12.85546875" style="195" customWidth="1"/>
    <col min="11014" max="11014" width="6.140625" style="195" customWidth="1"/>
    <col min="11015" max="11015" width="10.5703125" style="195" customWidth="1"/>
    <col min="11016" max="11016" width="11" style="195" customWidth="1"/>
    <col min="11017" max="11017" width="20.5703125" style="195" customWidth="1"/>
    <col min="11018" max="11025" width="11.7109375" style="195" customWidth="1"/>
    <col min="11026" max="11026" width="45.140625" style="195" customWidth="1"/>
    <col min="11027" max="11037" width="11.7109375" style="195" customWidth="1"/>
    <col min="11038" max="11245" width="11.7109375" style="195"/>
    <col min="11246" max="11246" width="4" style="195" customWidth="1"/>
    <col min="11247" max="11247" width="15.85546875" style="195" bestFit="1" customWidth="1"/>
    <col min="11248" max="11248" width="30.7109375" style="195" customWidth="1"/>
    <col min="11249" max="11250" width="32.5703125" style="195" customWidth="1"/>
    <col min="11251" max="11253" width="14.5703125" style="195" customWidth="1"/>
    <col min="11254" max="11254" width="27" style="195" customWidth="1"/>
    <col min="11255" max="11255" width="13.85546875" style="195" customWidth="1"/>
    <col min="11256" max="11256" width="18.28515625" style="195" customWidth="1"/>
    <col min="11257" max="11257" width="16.28515625" style="195" customWidth="1"/>
    <col min="11258" max="11258" width="14" style="195" customWidth="1"/>
    <col min="11259" max="11259" width="16.7109375" style="195" customWidth="1"/>
    <col min="11260" max="11260" width="14.85546875" style="195" customWidth="1"/>
    <col min="11261" max="11261" width="15.42578125" style="195" customWidth="1"/>
    <col min="11262" max="11263" width="6.5703125" style="195" customWidth="1"/>
    <col min="11264" max="11264" width="8.42578125" style="195" customWidth="1"/>
    <col min="11265" max="11265" width="4.85546875" style="195" customWidth="1"/>
    <col min="11266" max="11266" width="10.140625" style="195" customWidth="1"/>
    <col min="11267" max="11267" width="10.5703125" style="195" customWidth="1"/>
    <col min="11268" max="11268" width="10.28515625" style="195" customWidth="1"/>
    <col min="11269" max="11269" width="12.85546875" style="195" customWidth="1"/>
    <col min="11270" max="11270" width="6.140625" style="195" customWidth="1"/>
    <col min="11271" max="11271" width="10.5703125" style="195" customWidth="1"/>
    <col min="11272" max="11272" width="11" style="195" customWidth="1"/>
    <col min="11273" max="11273" width="20.5703125" style="195" customWidth="1"/>
    <col min="11274" max="11281" width="11.7109375" style="195" customWidth="1"/>
    <col min="11282" max="11282" width="45.140625" style="195" customWidth="1"/>
    <col min="11283" max="11293" width="11.7109375" style="195" customWidth="1"/>
    <col min="11294" max="11501" width="11.7109375" style="195"/>
    <col min="11502" max="11502" width="4" style="195" customWidth="1"/>
    <col min="11503" max="11503" width="15.85546875" style="195" bestFit="1" customWidth="1"/>
    <col min="11504" max="11504" width="30.7109375" style="195" customWidth="1"/>
    <col min="11505" max="11506" width="32.5703125" style="195" customWidth="1"/>
    <col min="11507" max="11509" width="14.5703125" style="195" customWidth="1"/>
    <col min="11510" max="11510" width="27" style="195" customWidth="1"/>
    <col min="11511" max="11511" width="13.85546875" style="195" customWidth="1"/>
    <col min="11512" max="11512" width="18.28515625" style="195" customWidth="1"/>
    <col min="11513" max="11513" width="16.28515625" style="195" customWidth="1"/>
    <col min="11514" max="11514" width="14" style="195" customWidth="1"/>
    <col min="11515" max="11515" width="16.7109375" style="195" customWidth="1"/>
    <col min="11516" max="11516" width="14.85546875" style="195" customWidth="1"/>
    <col min="11517" max="11517" width="15.42578125" style="195" customWidth="1"/>
    <col min="11518" max="11519" width="6.5703125" style="195" customWidth="1"/>
    <col min="11520" max="11520" width="8.42578125" style="195" customWidth="1"/>
    <col min="11521" max="11521" width="4.85546875" style="195" customWidth="1"/>
    <col min="11522" max="11522" width="10.140625" style="195" customWidth="1"/>
    <col min="11523" max="11523" width="10.5703125" style="195" customWidth="1"/>
    <col min="11524" max="11524" width="10.28515625" style="195" customWidth="1"/>
    <col min="11525" max="11525" width="12.85546875" style="195" customWidth="1"/>
    <col min="11526" max="11526" width="6.140625" style="195" customWidth="1"/>
    <col min="11527" max="11527" width="10.5703125" style="195" customWidth="1"/>
    <col min="11528" max="11528" width="11" style="195" customWidth="1"/>
    <col min="11529" max="11529" width="20.5703125" style="195" customWidth="1"/>
    <col min="11530" max="11537" width="11.7109375" style="195" customWidth="1"/>
    <col min="11538" max="11538" width="45.140625" style="195" customWidth="1"/>
    <col min="11539" max="11549" width="11.7109375" style="195" customWidth="1"/>
    <col min="11550" max="11757" width="11.7109375" style="195"/>
    <col min="11758" max="11758" width="4" style="195" customWidth="1"/>
    <col min="11759" max="11759" width="15.85546875" style="195" bestFit="1" customWidth="1"/>
    <col min="11760" max="11760" width="30.7109375" style="195" customWidth="1"/>
    <col min="11761" max="11762" width="32.5703125" style="195" customWidth="1"/>
    <col min="11763" max="11765" width="14.5703125" style="195" customWidth="1"/>
    <col min="11766" max="11766" width="27" style="195" customWidth="1"/>
    <col min="11767" max="11767" width="13.85546875" style="195" customWidth="1"/>
    <col min="11768" max="11768" width="18.28515625" style="195" customWidth="1"/>
    <col min="11769" max="11769" width="16.28515625" style="195" customWidth="1"/>
    <col min="11770" max="11770" width="14" style="195" customWidth="1"/>
    <col min="11771" max="11771" width="16.7109375" style="195" customWidth="1"/>
    <col min="11772" max="11772" width="14.85546875" style="195" customWidth="1"/>
    <col min="11773" max="11773" width="15.42578125" style="195" customWidth="1"/>
    <col min="11774" max="11775" width="6.5703125" style="195" customWidth="1"/>
    <col min="11776" max="11776" width="8.42578125" style="195" customWidth="1"/>
    <col min="11777" max="11777" width="4.85546875" style="195" customWidth="1"/>
    <col min="11778" max="11778" width="10.140625" style="195" customWidth="1"/>
    <col min="11779" max="11779" width="10.5703125" style="195" customWidth="1"/>
    <col min="11780" max="11780" width="10.28515625" style="195" customWidth="1"/>
    <col min="11781" max="11781" width="12.85546875" style="195" customWidth="1"/>
    <col min="11782" max="11782" width="6.140625" style="195" customWidth="1"/>
    <col min="11783" max="11783" width="10.5703125" style="195" customWidth="1"/>
    <col min="11784" max="11784" width="11" style="195" customWidth="1"/>
    <col min="11785" max="11785" width="20.5703125" style="195" customWidth="1"/>
    <col min="11786" max="11793" width="11.7109375" style="195" customWidth="1"/>
    <col min="11794" max="11794" width="45.140625" style="195" customWidth="1"/>
    <col min="11795" max="11805" width="11.7109375" style="195" customWidth="1"/>
    <col min="11806" max="12013" width="11.7109375" style="195"/>
    <col min="12014" max="12014" width="4" style="195" customWidth="1"/>
    <col min="12015" max="12015" width="15.85546875" style="195" bestFit="1" customWidth="1"/>
    <col min="12016" max="12016" width="30.7109375" style="195" customWidth="1"/>
    <col min="12017" max="12018" width="32.5703125" style="195" customWidth="1"/>
    <col min="12019" max="12021" width="14.5703125" style="195" customWidth="1"/>
    <col min="12022" max="12022" width="27" style="195" customWidth="1"/>
    <col min="12023" max="12023" width="13.85546875" style="195" customWidth="1"/>
    <col min="12024" max="12024" width="18.28515625" style="195" customWidth="1"/>
    <col min="12025" max="12025" width="16.28515625" style="195" customWidth="1"/>
    <col min="12026" max="12026" width="14" style="195" customWidth="1"/>
    <col min="12027" max="12027" width="16.7109375" style="195" customWidth="1"/>
    <col min="12028" max="12028" width="14.85546875" style="195" customWidth="1"/>
    <col min="12029" max="12029" width="15.42578125" style="195" customWidth="1"/>
    <col min="12030" max="12031" width="6.5703125" style="195" customWidth="1"/>
    <col min="12032" max="12032" width="8.42578125" style="195" customWidth="1"/>
    <col min="12033" max="12033" width="4.85546875" style="195" customWidth="1"/>
    <col min="12034" max="12034" width="10.140625" style="195" customWidth="1"/>
    <col min="12035" max="12035" width="10.5703125" style="195" customWidth="1"/>
    <col min="12036" max="12036" width="10.28515625" style="195" customWidth="1"/>
    <col min="12037" max="12037" width="12.85546875" style="195" customWidth="1"/>
    <col min="12038" max="12038" width="6.140625" style="195" customWidth="1"/>
    <col min="12039" max="12039" width="10.5703125" style="195" customWidth="1"/>
    <col min="12040" max="12040" width="11" style="195" customWidth="1"/>
    <col min="12041" max="12041" width="20.5703125" style="195" customWidth="1"/>
    <col min="12042" max="12049" width="11.7109375" style="195" customWidth="1"/>
    <col min="12050" max="12050" width="45.140625" style="195" customWidth="1"/>
    <col min="12051" max="12061" width="11.7109375" style="195" customWidth="1"/>
    <col min="12062" max="12269" width="11.7109375" style="195"/>
    <col min="12270" max="12270" width="4" style="195" customWidth="1"/>
    <col min="12271" max="12271" width="15.85546875" style="195" bestFit="1" customWidth="1"/>
    <col min="12272" max="12272" width="30.7109375" style="195" customWidth="1"/>
    <col min="12273" max="12274" width="32.5703125" style="195" customWidth="1"/>
    <col min="12275" max="12277" width="14.5703125" style="195" customWidth="1"/>
    <col min="12278" max="12278" width="27" style="195" customWidth="1"/>
    <col min="12279" max="12279" width="13.85546875" style="195" customWidth="1"/>
    <col min="12280" max="12280" width="18.28515625" style="195" customWidth="1"/>
    <col min="12281" max="12281" width="16.28515625" style="195" customWidth="1"/>
    <col min="12282" max="12282" width="14" style="195" customWidth="1"/>
    <col min="12283" max="12283" width="16.7109375" style="195" customWidth="1"/>
    <col min="12284" max="12284" width="14.85546875" style="195" customWidth="1"/>
    <col min="12285" max="12285" width="15.42578125" style="195" customWidth="1"/>
    <col min="12286" max="12287" width="6.5703125" style="195" customWidth="1"/>
    <col min="12288" max="12288" width="8.42578125" style="195" customWidth="1"/>
    <col min="12289" max="12289" width="4.85546875" style="195" customWidth="1"/>
    <col min="12290" max="12290" width="10.140625" style="195" customWidth="1"/>
    <col min="12291" max="12291" width="10.5703125" style="195" customWidth="1"/>
    <col min="12292" max="12292" width="10.28515625" style="195" customWidth="1"/>
    <col min="12293" max="12293" width="12.85546875" style="195" customWidth="1"/>
    <col min="12294" max="12294" width="6.140625" style="195" customWidth="1"/>
    <col min="12295" max="12295" width="10.5703125" style="195" customWidth="1"/>
    <col min="12296" max="12296" width="11" style="195" customWidth="1"/>
    <col min="12297" max="12297" width="20.5703125" style="195" customWidth="1"/>
    <col min="12298" max="12305" width="11.7109375" style="195" customWidth="1"/>
    <col min="12306" max="12306" width="45.140625" style="195" customWidth="1"/>
    <col min="12307" max="12317" width="11.7109375" style="195" customWidth="1"/>
    <col min="12318" max="12525" width="11.7109375" style="195"/>
    <col min="12526" max="12526" width="4" style="195" customWidth="1"/>
    <col min="12527" max="12527" width="15.85546875" style="195" bestFit="1" customWidth="1"/>
    <col min="12528" max="12528" width="30.7109375" style="195" customWidth="1"/>
    <col min="12529" max="12530" width="32.5703125" style="195" customWidth="1"/>
    <col min="12531" max="12533" width="14.5703125" style="195" customWidth="1"/>
    <col min="12534" max="12534" width="27" style="195" customWidth="1"/>
    <col min="12535" max="12535" width="13.85546875" style="195" customWidth="1"/>
    <col min="12536" max="12536" width="18.28515625" style="195" customWidth="1"/>
    <col min="12537" max="12537" width="16.28515625" style="195" customWidth="1"/>
    <col min="12538" max="12538" width="14" style="195" customWidth="1"/>
    <col min="12539" max="12539" width="16.7109375" style="195" customWidth="1"/>
    <col min="12540" max="12540" width="14.85546875" style="195" customWidth="1"/>
    <col min="12541" max="12541" width="15.42578125" style="195" customWidth="1"/>
    <col min="12542" max="12543" width="6.5703125" style="195" customWidth="1"/>
    <col min="12544" max="12544" width="8.42578125" style="195" customWidth="1"/>
    <col min="12545" max="12545" width="4.85546875" style="195" customWidth="1"/>
    <col min="12546" max="12546" width="10.140625" style="195" customWidth="1"/>
    <col min="12547" max="12547" width="10.5703125" style="195" customWidth="1"/>
    <col min="12548" max="12548" width="10.28515625" style="195" customWidth="1"/>
    <col min="12549" max="12549" width="12.85546875" style="195" customWidth="1"/>
    <col min="12550" max="12550" width="6.140625" style="195" customWidth="1"/>
    <col min="12551" max="12551" width="10.5703125" style="195" customWidth="1"/>
    <col min="12552" max="12552" width="11" style="195" customWidth="1"/>
    <col min="12553" max="12553" width="20.5703125" style="195" customWidth="1"/>
    <col min="12554" max="12561" width="11.7109375" style="195" customWidth="1"/>
    <col min="12562" max="12562" width="45.140625" style="195" customWidth="1"/>
    <col min="12563" max="12573" width="11.7109375" style="195" customWidth="1"/>
    <col min="12574" max="12781" width="11.7109375" style="195"/>
    <col min="12782" max="12782" width="4" style="195" customWidth="1"/>
    <col min="12783" max="12783" width="15.85546875" style="195" bestFit="1" customWidth="1"/>
    <col min="12784" max="12784" width="30.7109375" style="195" customWidth="1"/>
    <col min="12785" max="12786" width="32.5703125" style="195" customWidth="1"/>
    <col min="12787" max="12789" width="14.5703125" style="195" customWidth="1"/>
    <col min="12790" max="12790" width="27" style="195" customWidth="1"/>
    <col min="12791" max="12791" width="13.85546875" style="195" customWidth="1"/>
    <col min="12792" max="12792" width="18.28515625" style="195" customWidth="1"/>
    <col min="12793" max="12793" width="16.28515625" style="195" customWidth="1"/>
    <col min="12794" max="12794" width="14" style="195" customWidth="1"/>
    <col min="12795" max="12795" width="16.7109375" style="195" customWidth="1"/>
    <col min="12796" max="12796" width="14.85546875" style="195" customWidth="1"/>
    <col min="12797" max="12797" width="15.42578125" style="195" customWidth="1"/>
    <col min="12798" max="12799" width="6.5703125" style="195" customWidth="1"/>
    <col min="12800" max="12800" width="8.42578125" style="195" customWidth="1"/>
    <col min="12801" max="12801" width="4.85546875" style="195" customWidth="1"/>
    <col min="12802" max="12802" width="10.140625" style="195" customWidth="1"/>
    <col min="12803" max="12803" width="10.5703125" style="195" customWidth="1"/>
    <col min="12804" max="12804" width="10.28515625" style="195" customWidth="1"/>
    <col min="12805" max="12805" width="12.85546875" style="195" customWidth="1"/>
    <col min="12806" max="12806" width="6.140625" style="195" customWidth="1"/>
    <col min="12807" max="12807" width="10.5703125" style="195" customWidth="1"/>
    <col min="12808" max="12808" width="11" style="195" customWidth="1"/>
    <col min="12809" max="12809" width="20.5703125" style="195" customWidth="1"/>
    <col min="12810" max="12817" width="11.7109375" style="195" customWidth="1"/>
    <col min="12818" max="12818" width="45.140625" style="195" customWidth="1"/>
    <col min="12819" max="12829" width="11.7109375" style="195" customWidth="1"/>
    <col min="12830" max="13037" width="11.7109375" style="195"/>
    <col min="13038" max="13038" width="4" style="195" customWidth="1"/>
    <col min="13039" max="13039" width="15.85546875" style="195" bestFit="1" customWidth="1"/>
    <col min="13040" max="13040" width="30.7109375" style="195" customWidth="1"/>
    <col min="13041" max="13042" width="32.5703125" style="195" customWidth="1"/>
    <col min="13043" max="13045" width="14.5703125" style="195" customWidth="1"/>
    <col min="13046" max="13046" width="27" style="195" customWidth="1"/>
    <col min="13047" max="13047" width="13.85546875" style="195" customWidth="1"/>
    <col min="13048" max="13048" width="18.28515625" style="195" customWidth="1"/>
    <col min="13049" max="13049" width="16.28515625" style="195" customWidth="1"/>
    <col min="13050" max="13050" width="14" style="195" customWidth="1"/>
    <col min="13051" max="13051" width="16.7109375" style="195" customWidth="1"/>
    <col min="13052" max="13052" width="14.85546875" style="195" customWidth="1"/>
    <col min="13053" max="13053" width="15.42578125" style="195" customWidth="1"/>
    <col min="13054" max="13055" width="6.5703125" style="195" customWidth="1"/>
    <col min="13056" max="13056" width="8.42578125" style="195" customWidth="1"/>
    <col min="13057" max="13057" width="4.85546875" style="195" customWidth="1"/>
    <col min="13058" max="13058" width="10.140625" style="195" customWidth="1"/>
    <col min="13059" max="13059" width="10.5703125" style="195" customWidth="1"/>
    <col min="13060" max="13060" width="10.28515625" style="195" customWidth="1"/>
    <col min="13061" max="13061" width="12.85546875" style="195" customWidth="1"/>
    <col min="13062" max="13062" width="6.140625" style="195" customWidth="1"/>
    <col min="13063" max="13063" width="10.5703125" style="195" customWidth="1"/>
    <col min="13064" max="13064" width="11" style="195" customWidth="1"/>
    <col min="13065" max="13065" width="20.5703125" style="195" customWidth="1"/>
    <col min="13066" max="13073" width="11.7109375" style="195" customWidth="1"/>
    <col min="13074" max="13074" width="45.140625" style="195" customWidth="1"/>
    <col min="13075" max="13085" width="11.7109375" style="195" customWidth="1"/>
    <col min="13086" max="13293" width="11.7109375" style="195"/>
    <col min="13294" max="13294" width="4" style="195" customWidth="1"/>
    <col min="13295" max="13295" width="15.85546875" style="195" bestFit="1" customWidth="1"/>
    <col min="13296" max="13296" width="30.7109375" style="195" customWidth="1"/>
    <col min="13297" max="13298" width="32.5703125" style="195" customWidth="1"/>
    <col min="13299" max="13301" width="14.5703125" style="195" customWidth="1"/>
    <col min="13302" max="13302" width="27" style="195" customWidth="1"/>
    <col min="13303" max="13303" width="13.85546875" style="195" customWidth="1"/>
    <col min="13304" max="13304" width="18.28515625" style="195" customWidth="1"/>
    <col min="13305" max="13305" width="16.28515625" style="195" customWidth="1"/>
    <col min="13306" max="13306" width="14" style="195" customWidth="1"/>
    <col min="13307" max="13307" width="16.7109375" style="195" customWidth="1"/>
    <col min="13308" max="13308" width="14.85546875" style="195" customWidth="1"/>
    <col min="13309" max="13309" width="15.42578125" style="195" customWidth="1"/>
    <col min="13310" max="13311" width="6.5703125" style="195" customWidth="1"/>
    <col min="13312" max="13312" width="8.42578125" style="195" customWidth="1"/>
    <col min="13313" max="13313" width="4.85546875" style="195" customWidth="1"/>
    <col min="13314" max="13314" width="10.140625" style="195" customWidth="1"/>
    <col min="13315" max="13315" width="10.5703125" style="195" customWidth="1"/>
    <col min="13316" max="13316" width="10.28515625" style="195" customWidth="1"/>
    <col min="13317" max="13317" width="12.85546875" style="195" customWidth="1"/>
    <col min="13318" max="13318" width="6.140625" style="195" customWidth="1"/>
    <col min="13319" max="13319" width="10.5703125" style="195" customWidth="1"/>
    <col min="13320" max="13320" width="11" style="195" customWidth="1"/>
    <col min="13321" max="13321" width="20.5703125" style="195" customWidth="1"/>
    <col min="13322" max="13329" width="11.7109375" style="195" customWidth="1"/>
    <col min="13330" max="13330" width="45.140625" style="195" customWidth="1"/>
    <col min="13331" max="13341" width="11.7109375" style="195" customWidth="1"/>
    <col min="13342" max="13549" width="11.7109375" style="195"/>
    <col min="13550" max="13550" width="4" style="195" customWidth="1"/>
    <col min="13551" max="13551" width="15.85546875" style="195" bestFit="1" customWidth="1"/>
    <col min="13552" max="13552" width="30.7109375" style="195" customWidth="1"/>
    <col min="13553" max="13554" width="32.5703125" style="195" customWidth="1"/>
    <col min="13555" max="13557" width="14.5703125" style="195" customWidth="1"/>
    <col min="13558" max="13558" width="27" style="195" customWidth="1"/>
    <col min="13559" max="13559" width="13.85546875" style="195" customWidth="1"/>
    <col min="13560" max="13560" width="18.28515625" style="195" customWidth="1"/>
    <col min="13561" max="13561" width="16.28515625" style="195" customWidth="1"/>
    <col min="13562" max="13562" width="14" style="195" customWidth="1"/>
    <col min="13563" max="13563" width="16.7109375" style="195" customWidth="1"/>
    <col min="13564" max="13564" width="14.85546875" style="195" customWidth="1"/>
    <col min="13565" max="13565" width="15.42578125" style="195" customWidth="1"/>
    <col min="13566" max="13567" width="6.5703125" style="195" customWidth="1"/>
    <col min="13568" max="13568" width="8.42578125" style="195" customWidth="1"/>
    <col min="13569" max="13569" width="4.85546875" style="195" customWidth="1"/>
    <col min="13570" max="13570" width="10.140625" style="195" customWidth="1"/>
    <col min="13571" max="13571" width="10.5703125" style="195" customWidth="1"/>
    <col min="13572" max="13572" width="10.28515625" style="195" customWidth="1"/>
    <col min="13573" max="13573" width="12.85546875" style="195" customWidth="1"/>
    <col min="13574" max="13574" width="6.140625" style="195" customWidth="1"/>
    <col min="13575" max="13575" width="10.5703125" style="195" customWidth="1"/>
    <col min="13576" max="13576" width="11" style="195" customWidth="1"/>
    <col min="13577" max="13577" width="20.5703125" style="195" customWidth="1"/>
    <col min="13578" max="13585" width="11.7109375" style="195" customWidth="1"/>
    <col min="13586" max="13586" width="45.140625" style="195" customWidth="1"/>
    <col min="13587" max="13597" width="11.7109375" style="195" customWidth="1"/>
    <col min="13598" max="13805" width="11.7109375" style="195"/>
    <col min="13806" max="13806" width="4" style="195" customWidth="1"/>
    <col min="13807" max="13807" width="15.85546875" style="195" bestFit="1" customWidth="1"/>
    <col min="13808" max="13808" width="30.7109375" style="195" customWidth="1"/>
    <col min="13809" max="13810" width="32.5703125" style="195" customWidth="1"/>
    <col min="13811" max="13813" width="14.5703125" style="195" customWidth="1"/>
    <col min="13814" max="13814" width="27" style="195" customWidth="1"/>
    <col min="13815" max="13815" width="13.85546875" style="195" customWidth="1"/>
    <col min="13816" max="13816" width="18.28515625" style="195" customWidth="1"/>
    <col min="13817" max="13817" width="16.28515625" style="195" customWidth="1"/>
    <col min="13818" max="13818" width="14" style="195" customWidth="1"/>
    <col min="13819" max="13819" width="16.7109375" style="195" customWidth="1"/>
    <col min="13820" max="13820" width="14.85546875" style="195" customWidth="1"/>
    <col min="13821" max="13821" width="15.42578125" style="195" customWidth="1"/>
    <col min="13822" max="13823" width="6.5703125" style="195" customWidth="1"/>
    <col min="13824" max="13824" width="8.42578125" style="195" customWidth="1"/>
    <col min="13825" max="13825" width="4.85546875" style="195" customWidth="1"/>
    <col min="13826" max="13826" width="10.140625" style="195" customWidth="1"/>
    <col min="13827" max="13827" width="10.5703125" style="195" customWidth="1"/>
    <col min="13828" max="13828" width="10.28515625" style="195" customWidth="1"/>
    <col min="13829" max="13829" width="12.85546875" style="195" customWidth="1"/>
    <col min="13830" max="13830" width="6.140625" style="195" customWidth="1"/>
    <col min="13831" max="13831" width="10.5703125" style="195" customWidth="1"/>
    <col min="13832" max="13832" width="11" style="195" customWidth="1"/>
    <col min="13833" max="13833" width="20.5703125" style="195" customWidth="1"/>
    <col min="13834" max="13841" width="11.7109375" style="195" customWidth="1"/>
    <col min="13842" max="13842" width="45.140625" style="195" customWidth="1"/>
    <col min="13843" max="13853" width="11.7109375" style="195" customWidth="1"/>
    <col min="13854" max="14061" width="11.7109375" style="195"/>
    <col min="14062" max="14062" width="4" style="195" customWidth="1"/>
    <col min="14063" max="14063" width="15.85546875" style="195" bestFit="1" customWidth="1"/>
    <col min="14064" max="14064" width="30.7109375" style="195" customWidth="1"/>
    <col min="14065" max="14066" width="32.5703125" style="195" customWidth="1"/>
    <col min="14067" max="14069" width="14.5703125" style="195" customWidth="1"/>
    <col min="14070" max="14070" width="27" style="195" customWidth="1"/>
    <col min="14071" max="14071" width="13.85546875" style="195" customWidth="1"/>
    <col min="14072" max="14072" width="18.28515625" style="195" customWidth="1"/>
    <col min="14073" max="14073" width="16.28515625" style="195" customWidth="1"/>
    <col min="14074" max="14074" width="14" style="195" customWidth="1"/>
    <col min="14075" max="14075" width="16.7109375" style="195" customWidth="1"/>
    <col min="14076" max="14076" width="14.85546875" style="195" customWidth="1"/>
    <col min="14077" max="14077" width="15.42578125" style="195" customWidth="1"/>
    <col min="14078" max="14079" width="6.5703125" style="195" customWidth="1"/>
    <col min="14080" max="14080" width="8.42578125" style="195" customWidth="1"/>
    <col min="14081" max="14081" width="4.85546875" style="195" customWidth="1"/>
    <col min="14082" max="14082" width="10.140625" style="195" customWidth="1"/>
    <col min="14083" max="14083" width="10.5703125" style="195" customWidth="1"/>
    <col min="14084" max="14084" width="10.28515625" style="195" customWidth="1"/>
    <col min="14085" max="14085" width="12.85546875" style="195" customWidth="1"/>
    <col min="14086" max="14086" width="6.140625" style="195" customWidth="1"/>
    <col min="14087" max="14087" width="10.5703125" style="195" customWidth="1"/>
    <col min="14088" max="14088" width="11" style="195" customWidth="1"/>
    <col min="14089" max="14089" width="20.5703125" style="195" customWidth="1"/>
    <col min="14090" max="14097" width="11.7109375" style="195" customWidth="1"/>
    <col min="14098" max="14098" width="45.140625" style="195" customWidth="1"/>
    <col min="14099" max="14109" width="11.7109375" style="195" customWidth="1"/>
    <col min="14110" max="14317" width="11.7109375" style="195"/>
    <col min="14318" max="14318" width="4" style="195" customWidth="1"/>
    <col min="14319" max="14319" width="15.85546875" style="195" bestFit="1" customWidth="1"/>
    <col min="14320" max="14320" width="30.7109375" style="195" customWidth="1"/>
    <col min="14321" max="14322" width="32.5703125" style="195" customWidth="1"/>
    <col min="14323" max="14325" width="14.5703125" style="195" customWidth="1"/>
    <col min="14326" max="14326" width="27" style="195" customWidth="1"/>
    <col min="14327" max="14327" width="13.85546875" style="195" customWidth="1"/>
    <col min="14328" max="14328" width="18.28515625" style="195" customWidth="1"/>
    <col min="14329" max="14329" width="16.28515625" style="195" customWidth="1"/>
    <col min="14330" max="14330" width="14" style="195" customWidth="1"/>
    <col min="14331" max="14331" width="16.7109375" style="195" customWidth="1"/>
    <col min="14332" max="14332" width="14.85546875" style="195" customWidth="1"/>
    <col min="14333" max="14333" width="15.42578125" style="195" customWidth="1"/>
    <col min="14334" max="14335" width="6.5703125" style="195" customWidth="1"/>
    <col min="14336" max="14336" width="8.42578125" style="195" customWidth="1"/>
    <col min="14337" max="14337" width="4.85546875" style="195" customWidth="1"/>
    <col min="14338" max="14338" width="10.140625" style="195" customWidth="1"/>
    <col min="14339" max="14339" width="10.5703125" style="195" customWidth="1"/>
    <col min="14340" max="14340" width="10.28515625" style="195" customWidth="1"/>
    <col min="14341" max="14341" width="12.85546875" style="195" customWidth="1"/>
    <col min="14342" max="14342" width="6.140625" style="195" customWidth="1"/>
    <col min="14343" max="14343" width="10.5703125" style="195" customWidth="1"/>
    <col min="14344" max="14344" width="11" style="195" customWidth="1"/>
    <col min="14345" max="14345" width="20.5703125" style="195" customWidth="1"/>
    <col min="14346" max="14353" width="11.7109375" style="195" customWidth="1"/>
    <col min="14354" max="14354" width="45.140625" style="195" customWidth="1"/>
    <col min="14355" max="14365" width="11.7109375" style="195" customWidth="1"/>
    <col min="14366" max="14573" width="11.7109375" style="195"/>
    <col min="14574" max="14574" width="4" style="195" customWidth="1"/>
    <col min="14575" max="14575" width="15.85546875" style="195" bestFit="1" customWidth="1"/>
    <col min="14576" max="14576" width="30.7109375" style="195" customWidth="1"/>
    <col min="14577" max="14578" width="32.5703125" style="195" customWidth="1"/>
    <col min="14579" max="14581" width="14.5703125" style="195" customWidth="1"/>
    <col min="14582" max="14582" width="27" style="195" customWidth="1"/>
    <col min="14583" max="14583" width="13.85546875" style="195" customWidth="1"/>
    <col min="14584" max="14584" width="18.28515625" style="195" customWidth="1"/>
    <col min="14585" max="14585" width="16.28515625" style="195" customWidth="1"/>
    <col min="14586" max="14586" width="14" style="195" customWidth="1"/>
    <col min="14587" max="14587" width="16.7109375" style="195" customWidth="1"/>
    <col min="14588" max="14588" width="14.85546875" style="195" customWidth="1"/>
    <col min="14589" max="14589" width="15.42578125" style="195" customWidth="1"/>
    <col min="14590" max="14591" width="6.5703125" style="195" customWidth="1"/>
    <col min="14592" max="14592" width="8.42578125" style="195" customWidth="1"/>
    <col min="14593" max="14593" width="4.85546875" style="195" customWidth="1"/>
    <col min="14594" max="14594" width="10.140625" style="195" customWidth="1"/>
    <col min="14595" max="14595" width="10.5703125" style="195" customWidth="1"/>
    <col min="14596" max="14596" width="10.28515625" style="195" customWidth="1"/>
    <col min="14597" max="14597" width="12.85546875" style="195" customWidth="1"/>
    <col min="14598" max="14598" width="6.140625" style="195" customWidth="1"/>
    <col min="14599" max="14599" width="10.5703125" style="195" customWidth="1"/>
    <col min="14600" max="14600" width="11" style="195" customWidth="1"/>
    <col min="14601" max="14601" width="20.5703125" style="195" customWidth="1"/>
    <col min="14602" max="14609" width="11.7109375" style="195" customWidth="1"/>
    <col min="14610" max="14610" width="45.140625" style="195" customWidth="1"/>
    <col min="14611" max="14621" width="11.7109375" style="195" customWidth="1"/>
    <col min="14622" max="14829" width="11.7109375" style="195"/>
    <col min="14830" max="14830" width="4" style="195" customWidth="1"/>
    <col min="14831" max="14831" width="15.85546875" style="195" bestFit="1" customWidth="1"/>
    <col min="14832" max="14832" width="30.7109375" style="195" customWidth="1"/>
    <col min="14833" max="14834" width="32.5703125" style="195" customWidth="1"/>
    <col min="14835" max="14837" width="14.5703125" style="195" customWidth="1"/>
    <col min="14838" max="14838" width="27" style="195" customWidth="1"/>
    <col min="14839" max="14839" width="13.85546875" style="195" customWidth="1"/>
    <col min="14840" max="14840" width="18.28515625" style="195" customWidth="1"/>
    <col min="14841" max="14841" width="16.28515625" style="195" customWidth="1"/>
    <col min="14842" max="14842" width="14" style="195" customWidth="1"/>
    <col min="14843" max="14843" width="16.7109375" style="195" customWidth="1"/>
    <col min="14844" max="14844" width="14.85546875" style="195" customWidth="1"/>
    <col min="14845" max="14845" width="15.42578125" style="195" customWidth="1"/>
    <col min="14846" max="14847" width="6.5703125" style="195" customWidth="1"/>
    <col min="14848" max="14848" width="8.42578125" style="195" customWidth="1"/>
    <col min="14849" max="14849" width="4.85546875" style="195" customWidth="1"/>
    <col min="14850" max="14850" width="10.140625" style="195" customWidth="1"/>
    <col min="14851" max="14851" width="10.5703125" style="195" customWidth="1"/>
    <col min="14852" max="14852" width="10.28515625" style="195" customWidth="1"/>
    <col min="14853" max="14853" width="12.85546875" style="195" customWidth="1"/>
    <col min="14854" max="14854" width="6.140625" style="195" customWidth="1"/>
    <col min="14855" max="14855" width="10.5703125" style="195" customWidth="1"/>
    <col min="14856" max="14856" width="11" style="195" customWidth="1"/>
    <col min="14857" max="14857" width="20.5703125" style="195" customWidth="1"/>
    <col min="14858" max="14865" width="11.7109375" style="195" customWidth="1"/>
    <col min="14866" max="14866" width="45.140625" style="195" customWidth="1"/>
    <col min="14867" max="14877" width="11.7109375" style="195" customWidth="1"/>
    <col min="14878" max="15085" width="11.7109375" style="195"/>
    <col min="15086" max="15086" width="4" style="195" customWidth="1"/>
    <col min="15087" max="15087" width="15.85546875" style="195" bestFit="1" customWidth="1"/>
    <col min="15088" max="15088" width="30.7109375" style="195" customWidth="1"/>
    <col min="15089" max="15090" width="32.5703125" style="195" customWidth="1"/>
    <col min="15091" max="15093" width="14.5703125" style="195" customWidth="1"/>
    <col min="15094" max="15094" width="27" style="195" customWidth="1"/>
    <col min="15095" max="15095" width="13.85546875" style="195" customWidth="1"/>
    <col min="15096" max="15096" width="18.28515625" style="195" customWidth="1"/>
    <col min="15097" max="15097" width="16.28515625" style="195" customWidth="1"/>
    <col min="15098" max="15098" width="14" style="195" customWidth="1"/>
    <col min="15099" max="15099" width="16.7109375" style="195" customWidth="1"/>
    <col min="15100" max="15100" width="14.85546875" style="195" customWidth="1"/>
    <col min="15101" max="15101" width="15.42578125" style="195" customWidth="1"/>
    <col min="15102" max="15103" width="6.5703125" style="195" customWidth="1"/>
    <col min="15104" max="15104" width="8.42578125" style="195" customWidth="1"/>
    <col min="15105" max="15105" width="4.85546875" style="195" customWidth="1"/>
    <col min="15106" max="15106" width="10.140625" style="195" customWidth="1"/>
    <col min="15107" max="15107" width="10.5703125" style="195" customWidth="1"/>
    <col min="15108" max="15108" width="10.28515625" style="195" customWidth="1"/>
    <col min="15109" max="15109" width="12.85546875" style="195" customWidth="1"/>
    <col min="15110" max="15110" width="6.140625" style="195" customWidth="1"/>
    <col min="15111" max="15111" width="10.5703125" style="195" customWidth="1"/>
    <col min="15112" max="15112" width="11" style="195" customWidth="1"/>
    <col min="15113" max="15113" width="20.5703125" style="195" customWidth="1"/>
    <col min="15114" max="15121" width="11.7109375" style="195" customWidth="1"/>
    <col min="15122" max="15122" width="45.140625" style="195" customWidth="1"/>
    <col min="15123" max="15133" width="11.7109375" style="195" customWidth="1"/>
    <col min="15134" max="15341" width="11.7109375" style="195"/>
    <col min="15342" max="15342" width="4" style="195" customWidth="1"/>
    <col min="15343" max="15343" width="15.85546875" style="195" bestFit="1" customWidth="1"/>
    <col min="15344" max="15344" width="30.7109375" style="195" customWidth="1"/>
    <col min="15345" max="15346" width="32.5703125" style="195" customWidth="1"/>
    <col min="15347" max="15349" width="14.5703125" style="195" customWidth="1"/>
    <col min="15350" max="15350" width="27" style="195" customWidth="1"/>
    <col min="15351" max="15351" width="13.85546875" style="195" customWidth="1"/>
    <col min="15352" max="15352" width="18.28515625" style="195" customWidth="1"/>
    <col min="15353" max="15353" width="16.28515625" style="195" customWidth="1"/>
    <col min="15354" max="15354" width="14" style="195" customWidth="1"/>
    <col min="15355" max="15355" width="16.7109375" style="195" customWidth="1"/>
    <col min="15356" max="15356" width="14.85546875" style="195" customWidth="1"/>
    <col min="15357" max="15357" width="15.42578125" style="195" customWidth="1"/>
    <col min="15358" max="15359" width="6.5703125" style="195" customWidth="1"/>
    <col min="15360" max="15360" width="8.42578125" style="195" customWidth="1"/>
    <col min="15361" max="15361" width="4.85546875" style="195" customWidth="1"/>
    <col min="15362" max="15362" width="10.140625" style="195" customWidth="1"/>
    <col min="15363" max="15363" width="10.5703125" style="195" customWidth="1"/>
    <col min="15364" max="15364" width="10.28515625" style="195" customWidth="1"/>
    <col min="15365" max="15365" width="12.85546875" style="195" customWidth="1"/>
    <col min="15366" max="15366" width="6.140625" style="195" customWidth="1"/>
    <col min="15367" max="15367" width="10.5703125" style="195" customWidth="1"/>
    <col min="15368" max="15368" width="11" style="195" customWidth="1"/>
    <col min="15369" max="15369" width="20.5703125" style="195" customWidth="1"/>
    <col min="15370" max="15377" width="11.7109375" style="195" customWidth="1"/>
    <col min="15378" max="15378" width="45.140625" style="195" customWidth="1"/>
    <col min="15379" max="15389" width="11.7109375" style="195" customWidth="1"/>
    <col min="15390" max="15597" width="11.7109375" style="195"/>
    <col min="15598" max="15598" width="4" style="195" customWidth="1"/>
    <col min="15599" max="15599" width="15.85546875" style="195" bestFit="1" customWidth="1"/>
    <col min="15600" max="15600" width="30.7109375" style="195" customWidth="1"/>
    <col min="15601" max="15602" width="32.5703125" style="195" customWidth="1"/>
    <col min="15603" max="15605" width="14.5703125" style="195" customWidth="1"/>
    <col min="15606" max="15606" width="27" style="195" customWidth="1"/>
    <col min="15607" max="15607" width="13.85546875" style="195" customWidth="1"/>
    <col min="15608" max="15608" width="18.28515625" style="195" customWidth="1"/>
    <col min="15609" max="15609" width="16.28515625" style="195" customWidth="1"/>
    <col min="15610" max="15610" width="14" style="195" customWidth="1"/>
    <col min="15611" max="15611" width="16.7109375" style="195" customWidth="1"/>
    <col min="15612" max="15612" width="14.85546875" style="195" customWidth="1"/>
    <col min="15613" max="15613" width="15.42578125" style="195" customWidth="1"/>
    <col min="15614" max="15615" width="6.5703125" style="195" customWidth="1"/>
    <col min="15616" max="15616" width="8.42578125" style="195" customWidth="1"/>
    <col min="15617" max="15617" width="4.85546875" style="195" customWidth="1"/>
    <col min="15618" max="15618" width="10.140625" style="195" customWidth="1"/>
    <col min="15619" max="15619" width="10.5703125" style="195" customWidth="1"/>
    <col min="15620" max="15620" width="10.28515625" style="195" customWidth="1"/>
    <col min="15621" max="15621" width="12.85546875" style="195" customWidth="1"/>
    <col min="15622" max="15622" width="6.140625" style="195" customWidth="1"/>
    <col min="15623" max="15623" width="10.5703125" style="195" customWidth="1"/>
    <col min="15624" max="15624" width="11" style="195" customWidth="1"/>
    <col min="15625" max="15625" width="20.5703125" style="195" customWidth="1"/>
    <col min="15626" max="15633" width="11.7109375" style="195" customWidth="1"/>
    <col min="15634" max="15634" width="45.140625" style="195" customWidth="1"/>
    <col min="15635" max="15645" width="11.7109375" style="195" customWidth="1"/>
    <col min="15646" max="15853" width="11.7109375" style="195"/>
    <col min="15854" max="15854" width="4" style="195" customWidth="1"/>
    <col min="15855" max="15855" width="15.85546875" style="195" bestFit="1" customWidth="1"/>
    <col min="15856" max="15856" width="30.7109375" style="195" customWidth="1"/>
    <col min="15857" max="15858" width="32.5703125" style="195" customWidth="1"/>
    <col min="15859" max="15861" width="14.5703125" style="195" customWidth="1"/>
    <col min="15862" max="15862" width="27" style="195" customWidth="1"/>
    <col min="15863" max="15863" width="13.85546875" style="195" customWidth="1"/>
    <col min="15864" max="15864" width="18.28515625" style="195" customWidth="1"/>
    <col min="15865" max="15865" width="16.28515625" style="195" customWidth="1"/>
    <col min="15866" max="15866" width="14" style="195" customWidth="1"/>
    <col min="15867" max="15867" width="16.7109375" style="195" customWidth="1"/>
    <col min="15868" max="15868" width="14.85546875" style="195" customWidth="1"/>
    <col min="15869" max="15869" width="15.42578125" style="195" customWidth="1"/>
    <col min="15870" max="15871" width="6.5703125" style="195" customWidth="1"/>
    <col min="15872" max="15872" width="8.42578125" style="195" customWidth="1"/>
    <col min="15873" max="15873" width="4.85546875" style="195" customWidth="1"/>
    <col min="15874" max="15874" width="10.140625" style="195" customWidth="1"/>
    <col min="15875" max="15875" width="10.5703125" style="195" customWidth="1"/>
    <col min="15876" max="15876" width="10.28515625" style="195" customWidth="1"/>
    <col min="15877" max="15877" width="12.85546875" style="195" customWidth="1"/>
    <col min="15878" max="15878" width="6.140625" style="195" customWidth="1"/>
    <col min="15879" max="15879" width="10.5703125" style="195" customWidth="1"/>
    <col min="15880" max="15880" width="11" style="195" customWidth="1"/>
    <col min="15881" max="15881" width="20.5703125" style="195" customWidth="1"/>
    <col min="15882" max="15889" width="11.7109375" style="195" customWidth="1"/>
    <col min="15890" max="15890" width="45.140625" style="195" customWidth="1"/>
    <col min="15891" max="15901" width="11.7109375" style="195" customWidth="1"/>
    <col min="15902" max="16109" width="11.7109375" style="195"/>
    <col min="16110" max="16110" width="4" style="195" customWidth="1"/>
    <col min="16111" max="16111" width="15.85546875" style="195" bestFit="1" customWidth="1"/>
    <col min="16112" max="16112" width="30.7109375" style="195" customWidth="1"/>
    <col min="16113" max="16114" width="32.5703125" style="195" customWidth="1"/>
    <col min="16115" max="16117" width="14.5703125" style="195" customWidth="1"/>
    <col min="16118" max="16118" width="27" style="195" customWidth="1"/>
    <col min="16119" max="16119" width="13.85546875" style="195" customWidth="1"/>
    <col min="16120" max="16120" width="18.28515625" style="195" customWidth="1"/>
    <col min="16121" max="16121" width="16.28515625" style="195" customWidth="1"/>
    <col min="16122" max="16122" width="14" style="195" customWidth="1"/>
    <col min="16123" max="16123" width="16.7109375" style="195" customWidth="1"/>
    <col min="16124" max="16124" width="14.85546875" style="195" customWidth="1"/>
    <col min="16125" max="16125" width="15.42578125" style="195" customWidth="1"/>
    <col min="16126" max="16127" width="6.5703125" style="195" customWidth="1"/>
    <col min="16128" max="16128" width="8.42578125" style="195" customWidth="1"/>
    <col min="16129" max="16129" width="4.85546875" style="195" customWidth="1"/>
    <col min="16130" max="16130" width="10.140625" style="195" customWidth="1"/>
    <col min="16131" max="16131" width="10.5703125" style="195" customWidth="1"/>
    <col min="16132" max="16132" width="10.28515625" style="195" customWidth="1"/>
    <col min="16133" max="16133" width="12.85546875" style="195" customWidth="1"/>
    <col min="16134" max="16134" width="6.140625" style="195" customWidth="1"/>
    <col min="16135" max="16135" width="10.5703125" style="195" customWidth="1"/>
    <col min="16136" max="16136" width="11" style="195" customWidth="1"/>
    <col min="16137" max="16137" width="20.5703125" style="195" customWidth="1"/>
    <col min="16138" max="16145" width="11.7109375" style="195" customWidth="1"/>
    <col min="16146" max="16146" width="45.140625" style="195" customWidth="1"/>
    <col min="16147" max="16157" width="11.7109375" style="195" customWidth="1"/>
    <col min="16158" max="16384" width="11.7109375" style="195"/>
  </cols>
  <sheetData>
    <row r="1" spans="1:18" s="176" customFormat="1" ht="21" x14ac:dyDescent="0.2">
      <c r="A1" s="840"/>
      <c r="B1" s="840"/>
      <c r="C1" s="840"/>
      <c r="D1" s="840"/>
      <c r="E1" s="840"/>
      <c r="F1" s="840"/>
      <c r="G1" s="840"/>
      <c r="H1" s="840"/>
      <c r="I1" s="841"/>
      <c r="N1" s="177"/>
      <c r="O1" s="177"/>
      <c r="P1" s="177"/>
      <c r="Q1" s="177"/>
      <c r="R1" s="308"/>
    </row>
    <row r="2" spans="1:18" s="176" customFormat="1" ht="21" x14ac:dyDescent="0.2">
      <c r="A2" s="315"/>
      <c r="B2" s="376"/>
      <c r="C2" s="376"/>
      <c r="D2" s="180"/>
      <c r="E2" s="376"/>
      <c r="F2" s="376"/>
      <c r="G2" s="376"/>
      <c r="H2" s="376"/>
      <c r="I2" s="309"/>
      <c r="N2" s="177"/>
      <c r="O2" s="177"/>
      <c r="P2" s="177"/>
      <c r="Q2" s="177"/>
      <c r="R2" s="308"/>
    </row>
    <row r="3" spans="1:18" s="176" customFormat="1" ht="21" x14ac:dyDescent="0.2">
      <c r="A3" s="315"/>
      <c r="B3" s="376"/>
      <c r="C3" s="376"/>
      <c r="D3" s="180"/>
      <c r="E3" s="376"/>
      <c r="F3" s="376"/>
      <c r="G3" s="376"/>
      <c r="H3" s="376"/>
      <c r="I3" s="309"/>
      <c r="N3" s="177"/>
      <c r="O3" s="177"/>
      <c r="P3" s="177"/>
      <c r="Q3" s="177"/>
      <c r="R3" s="308"/>
    </row>
    <row r="4" spans="1:18" s="176" customFormat="1" ht="21" x14ac:dyDescent="0.2">
      <c r="A4" s="315"/>
      <c r="B4" s="376"/>
      <c r="C4" s="376"/>
      <c r="D4" s="180"/>
      <c r="E4" s="376"/>
      <c r="F4" s="376"/>
      <c r="G4" s="376"/>
      <c r="H4" s="376"/>
      <c r="I4" s="309"/>
      <c r="N4" s="177"/>
      <c r="O4" s="177"/>
      <c r="P4" s="177"/>
      <c r="Q4" s="177"/>
      <c r="R4" s="308"/>
    </row>
    <row r="5" spans="1:18" s="176" customFormat="1" ht="21" x14ac:dyDescent="0.2">
      <c r="A5" s="315"/>
      <c r="B5" s="376"/>
      <c r="C5" s="376"/>
      <c r="D5" s="180"/>
      <c r="E5" s="376"/>
      <c r="F5" s="376"/>
      <c r="G5" s="376"/>
      <c r="H5" s="376"/>
      <c r="I5" s="309"/>
      <c r="N5" s="177"/>
      <c r="O5" s="177"/>
      <c r="P5" s="177"/>
      <c r="Q5" s="177"/>
      <c r="R5" s="308"/>
    </row>
    <row r="6" spans="1:18" s="176" customFormat="1" ht="21" x14ac:dyDescent="0.2">
      <c r="A6" s="315"/>
      <c r="B6" s="376"/>
      <c r="C6" s="376"/>
      <c r="D6" s="180"/>
      <c r="E6" s="376"/>
      <c r="F6" s="376"/>
      <c r="G6" s="376"/>
      <c r="H6" s="376"/>
      <c r="I6" s="309"/>
      <c r="N6" s="177"/>
      <c r="O6" s="177"/>
      <c r="P6" s="177"/>
      <c r="Q6" s="177"/>
      <c r="R6" s="308"/>
    </row>
    <row r="7" spans="1:18" s="176" customFormat="1" ht="21" x14ac:dyDescent="0.2">
      <c r="A7" s="315"/>
      <c r="B7" s="376"/>
      <c r="C7" s="376"/>
      <c r="D7" s="180"/>
      <c r="E7" s="376"/>
      <c r="F7" s="376"/>
      <c r="G7" s="376"/>
      <c r="H7" s="376"/>
      <c r="I7" s="309"/>
      <c r="N7" s="177"/>
      <c r="O7" s="177"/>
      <c r="P7" s="177"/>
      <c r="Q7" s="177"/>
      <c r="R7" s="308"/>
    </row>
    <row r="8" spans="1:18" s="176" customFormat="1" ht="21" x14ac:dyDescent="0.2">
      <c r="A8" s="315"/>
      <c r="B8" s="376"/>
      <c r="C8" s="376"/>
      <c r="D8" s="180"/>
      <c r="E8" s="376"/>
      <c r="F8" s="376"/>
      <c r="G8" s="376"/>
      <c r="H8" s="376"/>
      <c r="I8" s="309"/>
      <c r="N8" s="177"/>
      <c r="O8" s="177"/>
      <c r="P8" s="177"/>
      <c r="Q8" s="177"/>
      <c r="R8" s="308"/>
    </row>
    <row r="9" spans="1:18" s="310" customFormat="1" ht="33.75" customHeight="1" x14ac:dyDescent="0.2">
      <c r="A9" s="889" t="s">
        <v>4042</v>
      </c>
      <c r="B9" s="889"/>
      <c r="C9" s="889"/>
      <c r="D9" s="889"/>
      <c r="E9" s="889"/>
      <c r="F9" s="889"/>
      <c r="G9" s="889"/>
      <c r="H9" s="889"/>
      <c r="I9" s="889"/>
      <c r="J9" s="889"/>
      <c r="K9" s="889"/>
      <c r="L9" s="889"/>
      <c r="M9" s="889"/>
      <c r="N9" s="889"/>
      <c r="O9" s="889"/>
      <c r="P9" s="889"/>
      <c r="Q9" s="889"/>
      <c r="R9" s="889"/>
    </row>
    <row r="10" spans="1:18" s="310" customFormat="1" ht="31.5" customHeight="1" x14ac:dyDescent="0.2">
      <c r="A10" s="890" t="s">
        <v>5560</v>
      </c>
      <c r="B10" s="890"/>
      <c r="C10" s="890"/>
      <c r="D10" s="890"/>
      <c r="E10" s="890"/>
      <c r="F10" s="890"/>
      <c r="G10" s="890"/>
      <c r="H10" s="890"/>
      <c r="I10" s="890"/>
      <c r="J10" s="890"/>
      <c r="K10" s="890"/>
      <c r="L10" s="890"/>
      <c r="M10" s="890"/>
      <c r="N10" s="890"/>
      <c r="O10" s="890"/>
      <c r="P10" s="890"/>
      <c r="Q10" s="890"/>
      <c r="R10" s="890"/>
    </row>
    <row r="11" spans="1:18" s="310" customFormat="1" ht="31.5" customHeight="1" x14ac:dyDescent="0.5">
      <c r="A11" s="891" t="s">
        <v>5926</v>
      </c>
      <c r="B11" s="891"/>
      <c r="C11" s="891"/>
      <c r="D11" s="891"/>
      <c r="E11" s="891"/>
      <c r="F11" s="891"/>
      <c r="G11" s="891"/>
      <c r="H11" s="891"/>
      <c r="I11" s="891"/>
      <c r="J11" s="891"/>
      <c r="K11" s="891"/>
      <c r="L11" s="891"/>
      <c r="M11" s="891"/>
      <c r="N11" s="891"/>
      <c r="O11" s="891"/>
      <c r="P11" s="891"/>
      <c r="Q11" s="891"/>
      <c r="R11" s="891"/>
    </row>
    <row r="12" spans="1:18" s="176" customFormat="1" ht="8.25" customHeight="1" thickBot="1" x14ac:dyDescent="0.25">
      <c r="A12" s="842"/>
      <c r="B12" s="842"/>
      <c r="C12" s="842"/>
      <c r="D12" s="842"/>
      <c r="E12" s="181"/>
      <c r="F12" s="182"/>
      <c r="G12" s="181"/>
      <c r="H12" s="184"/>
      <c r="I12" s="311"/>
      <c r="N12" s="177"/>
      <c r="O12" s="177"/>
      <c r="P12" s="177"/>
      <c r="Q12" s="177"/>
      <c r="R12" s="308"/>
    </row>
    <row r="13" spans="1:18" s="312" customFormat="1" ht="45" customHeight="1" thickTop="1" x14ac:dyDescent="0.15">
      <c r="A13" s="892" t="s">
        <v>4044</v>
      </c>
      <c r="B13" s="894" t="s">
        <v>5561</v>
      </c>
      <c r="C13" s="896" t="s">
        <v>3224</v>
      </c>
      <c r="D13" s="896" t="s">
        <v>3225</v>
      </c>
      <c r="E13" s="898" t="s">
        <v>3226</v>
      </c>
      <c r="F13" s="898" t="s">
        <v>3227</v>
      </c>
      <c r="G13" s="896" t="s">
        <v>3228</v>
      </c>
      <c r="H13" s="896" t="s">
        <v>3229</v>
      </c>
      <c r="I13" s="905" t="s">
        <v>3230</v>
      </c>
      <c r="J13" s="905" t="s">
        <v>1575</v>
      </c>
      <c r="K13" s="905"/>
      <c r="L13" s="905" t="s">
        <v>1576</v>
      </c>
      <c r="M13" s="905"/>
      <c r="N13" s="900" t="s">
        <v>1577</v>
      </c>
      <c r="O13" s="901"/>
      <c r="P13" s="901"/>
      <c r="Q13" s="902"/>
      <c r="R13" s="903" t="s">
        <v>1578</v>
      </c>
    </row>
    <row r="14" spans="1:18" s="312" customFormat="1" ht="46.5" customHeight="1" thickBot="1" x14ac:dyDescent="0.2">
      <c r="A14" s="893"/>
      <c r="B14" s="895"/>
      <c r="C14" s="897"/>
      <c r="D14" s="897"/>
      <c r="E14" s="899"/>
      <c r="F14" s="899"/>
      <c r="G14" s="897"/>
      <c r="H14" s="897"/>
      <c r="I14" s="921"/>
      <c r="J14" s="316" t="s">
        <v>1581</v>
      </c>
      <c r="K14" s="316" t="s">
        <v>3231</v>
      </c>
      <c r="L14" s="316" t="s">
        <v>1581</v>
      </c>
      <c r="M14" s="316" t="s">
        <v>1580</v>
      </c>
      <c r="N14" s="316" t="s">
        <v>765</v>
      </c>
      <c r="O14" s="316" t="s">
        <v>766</v>
      </c>
      <c r="P14" s="316" t="s">
        <v>767</v>
      </c>
      <c r="Q14" s="317" t="s">
        <v>768</v>
      </c>
      <c r="R14" s="904"/>
    </row>
    <row r="15" spans="1:18" s="176" customFormat="1" ht="34.5" thickTop="1" x14ac:dyDescent="0.2">
      <c r="A15" s="335">
        <v>1</v>
      </c>
      <c r="B15" s="383" t="s">
        <v>5562</v>
      </c>
      <c r="C15" s="379" t="s">
        <v>3233</v>
      </c>
      <c r="D15" s="379" t="s">
        <v>3234</v>
      </c>
      <c r="E15" s="336">
        <v>16800</v>
      </c>
      <c r="F15" s="336" t="s">
        <v>3235</v>
      </c>
      <c r="G15" s="387">
        <v>42382</v>
      </c>
      <c r="H15" s="389" t="s">
        <v>5091</v>
      </c>
      <c r="I15" s="390" t="s">
        <v>5092</v>
      </c>
      <c r="J15" s="392" t="s">
        <v>769</v>
      </c>
      <c r="K15" s="337"/>
      <c r="L15" s="392" t="s">
        <v>769</v>
      </c>
      <c r="M15" s="337"/>
      <c r="N15" s="394" t="s">
        <v>769</v>
      </c>
      <c r="O15" s="394"/>
      <c r="P15" s="394"/>
      <c r="Q15" s="338"/>
      <c r="R15" s="339"/>
    </row>
    <row r="16" spans="1:18" s="176" customFormat="1" ht="33.75" x14ac:dyDescent="0.2">
      <c r="A16" s="340">
        <v>2</v>
      </c>
      <c r="B16" s="383" t="s">
        <v>5563</v>
      </c>
      <c r="C16" s="372" t="s">
        <v>3240</v>
      </c>
      <c r="D16" s="372" t="s">
        <v>3234</v>
      </c>
      <c r="E16" s="341">
        <v>12000</v>
      </c>
      <c r="F16" s="341" t="s">
        <v>3235</v>
      </c>
      <c r="G16" s="374">
        <v>42382</v>
      </c>
      <c r="H16" s="389" t="s">
        <v>5091</v>
      </c>
      <c r="I16" s="390" t="s">
        <v>5093</v>
      </c>
      <c r="J16" s="342" t="s">
        <v>769</v>
      </c>
      <c r="K16" s="343"/>
      <c r="L16" s="342" t="s">
        <v>769</v>
      </c>
      <c r="M16" s="343"/>
      <c r="N16" s="344" t="s">
        <v>769</v>
      </c>
      <c r="O16" s="344"/>
      <c r="P16" s="344"/>
      <c r="Q16" s="345"/>
      <c r="R16" s="306"/>
    </row>
    <row r="17" spans="1:18" s="176" customFormat="1" ht="33.75" x14ac:dyDescent="0.2">
      <c r="A17" s="340">
        <v>3</v>
      </c>
      <c r="B17" s="383" t="s">
        <v>4050</v>
      </c>
      <c r="C17" s="372" t="s">
        <v>3243</v>
      </c>
      <c r="D17" s="372" t="s">
        <v>3244</v>
      </c>
      <c r="E17" s="341">
        <v>49800</v>
      </c>
      <c r="F17" s="341" t="s">
        <v>3235</v>
      </c>
      <c r="G17" s="374">
        <v>42382</v>
      </c>
      <c r="H17" s="389" t="s">
        <v>5091</v>
      </c>
      <c r="I17" s="390" t="s">
        <v>5094</v>
      </c>
      <c r="J17" s="342" t="s">
        <v>769</v>
      </c>
      <c r="K17" s="343"/>
      <c r="L17" s="342" t="s">
        <v>769</v>
      </c>
      <c r="M17" s="343"/>
      <c r="N17" s="344" t="s">
        <v>769</v>
      </c>
      <c r="O17" s="344"/>
      <c r="P17" s="344"/>
      <c r="Q17" s="345"/>
      <c r="R17" s="306"/>
    </row>
    <row r="18" spans="1:18" s="176" customFormat="1" ht="22.5" x14ac:dyDescent="0.2">
      <c r="A18" s="381">
        <v>4</v>
      </c>
      <c r="B18" s="382" t="s">
        <v>5564</v>
      </c>
      <c r="C18" s="378" t="s">
        <v>5095</v>
      </c>
      <c r="D18" s="378" t="s">
        <v>5096</v>
      </c>
      <c r="E18" s="346">
        <v>60000</v>
      </c>
      <c r="F18" s="346" t="s">
        <v>3235</v>
      </c>
      <c r="G18" s="385">
        <v>42389</v>
      </c>
      <c r="H18" s="388" t="s">
        <v>5097</v>
      </c>
      <c r="I18" s="390" t="s">
        <v>5098</v>
      </c>
      <c r="J18" s="342" t="s">
        <v>769</v>
      </c>
      <c r="K18" s="343"/>
      <c r="L18" s="342" t="s">
        <v>769</v>
      </c>
      <c r="M18" s="343"/>
      <c r="N18" s="344" t="s">
        <v>769</v>
      </c>
      <c r="O18" s="344"/>
      <c r="P18" s="344"/>
      <c r="Q18" s="345"/>
      <c r="R18" s="306"/>
    </row>
    <row r="19" spans="1:18" s="176" customFormat="1" ht="18.75" customHeight="1" x14ac:dyDescent="0.2">
      <c r="A19" s="906">
        <v>5</v>
      </c>
      <c r="B19" s="909" t="s">
        <v>5565</v>
      </c>
      <c r="C19" s="378" t="s">
        <v>3255</v>
      </c>
      <c r="D19" s="912" t="s">
        <v>5099</v>
      </c>
      <c r="E19" s="346">
        <v>90</v>
      </c>
      <c r="F19" s="346" t="s">
        <v>3235</v>
      </c>
      <c r="G19" s="915">
        <v>42374</v>
      </c>
      <c r="H19" s="918" t="s">
        <v>5097</v>
      </c>
      <c r="I19" s="390" t="s">
        <v>5100</v>
      </c>
      <c r="J19" s="342" t="s">
        <v>769</v>
      </c>
      <c r="K19" s="343"/>
      <c r="L19" s="342" t="s">
        <v>769</v>
      </c>
      <c r="M19" s="343"/>
      <c r="N19" s="344" t="s">
        <v>769</v>
      </c>
      <c r="O19" s="344"/>
      <c r="P19" s="344"/>
      <c r="Q19" s="345"/>
      <c r="R19" s="306"/>
    </row>
    <row r="20" spans="1:18" s="176" customFormat="1" ht="26.25" customHeight="1" x14ac:dyDescent="0.2">
      <c r="A20" s="907"/>
      <c r="B20" s="910"/>
      <c r="C20" s="378" t="s">
        <v>3258</v>
      </c>
      <c r="D20" s="913"/>
      <c r="E20" s="346">
        <v>90</v>
      </c>
      <c r="F20" s="346" t="s">
        <v>3235</v>
      </c>
      <c r="G20" s="916"/>
      <c r="H20" s="919"/>
      <c r="I20" s="390" t="s">
        <v>5101</v>
      </c>
      <c r="J20" s="342" t="s">
        <v>769</v>
      </c>
      <c r="K20" s="343"/>
      <c r="L20" s="342" t="s">
        <v>769</v>
      </c>
      <c r="M20" s="343"/>
      <c r="N20" s="344" t="s">
        <v>769</v>
      </c>
      <c r="O20" s="344"/>
      <c r="P20" s="344"/>
      <c r="Q20" s="345"/>
      <c r="R20" s="306"/>
    </row>
    <row r="21" spans="1:18" s="176" customFormat="1" ht="18.75" customHeight="1" x14ac:dyDescent="0.2">
      <c r="A21" s="907"/>
      <c r="B21" s="910"/>
      <c r="C21" s="378" t="s">
        <v>3259</v>
      </c>
      <c r="D21" s="913"/>
      <c r="E21" s="346">
        <v>70</v>
      </c>
      <c r="F21" s="346" t="s">
        <v>3235</v>
      </c>
      <c r="G21" s="916"/>
      <c r="H21" s="919"/>
      <c r="I21" s="390" t="s">
        <v>5102</v>
      </c>
      <c r="J21" s="342" t="s">
        <v>769</v>
      </c>
      <c r="K21" s="343"/>
      <c r="L21" s="342" t="s">
        <v>769</v>
      </c>
      <c r="M21" s="343"/>
      <c r="N21" s="344"/>
      <c r="O21" s="344"/>
      <c r="P21" s="344" t="s">
        <v>769</v>
      </c>
      <c r="Q21" s="345"/>
      <c r="R21" s="306" t="s">
        <v>5103</v>
      </c>
    </row>
    <row r="22" spans="1:18" s="176" customFormat="1" ht="18.75" customHeight="1" x14ac:dyDescent="0.2">
      <c r="A22" s="908"/>
      <c r="B22" s="911"/>
      <c r="C22" s="378" t="s">
        <v>5104</v>
      </c>
      <c r="D22" s="914"/>
      <c r="E22" s="346">
        <v>45</v>
      </c>
      <c r="F22" s="346" t="s">
        <v>3235</v>
      </c>
      <c r="G22" s="917"/>
      <c r="H22" s="920"/>
      <c r="I22" s="390" t="s">
        <v>5105</v>
      </c>
      <c r="J22" s="342" t="s">
        <v>769</v>
      </c>
      <c r="K22" s="343"/>
      <c r="L22" s="342" t="s">
        <v>769</v>
      </c>
      <c r="M22" s="343"/>
      <c r="N22" s="344"/>
      <c r="O22" s="344"/>
      <c r="P22" s="344" t="s">
        <v>769</v>
      </c>
      <c r="Q22" s="345"/>
      <c r="R22" s="306" t="s">
        <v>5103</v>
      </c>
    </row>
    <row r="23" spans="1:18" s="176" customFormat="1" ht="137.25" customHeight="1" x14ac:dyDescent="0.2">
      <c r="A23" s="340">
        <v>6</v>
      </c>
      <c r="B23" s="382" t="s">
        <v>5566</v>
      </c>
      <c r="C23" s="378" t="s">
        <v>5106</v>
      </c>
      <c r="D23" s="378" t="s">
        <v>5107</v>
      </c>
      <c r="E23" s="346">
        <v>5310</v>
      </c>
      <c r="F23" s="346" t="s">
        <v>3235</v>
      </c>
      <c r="G23" s="385">
        <v>42376</v>
      </c>
      <c r="H23" s="388" t="s">
        <v>5567</v>
      </c>
      <c r="I23" s="390" t="s">
        <v>5108</v>
      </c>
      <c r="J23" s="342"/>
      <c r="K23" s="342" t="s">
        <v>769</v>
      </c>
      <c r="L23" s="342"/>
      <c r="M23" s="342" t="s">
        <v>769</v>
      </c>
      <c r="N23" s="344"/>
      <c r="O23" s="344"/>
      <c r="P23" s="344"/>
      <c r="Q23" s="345" t="s">
        <v>769</v>
      </c>
      <c r="R23" s="306" t="s">
        <v>5927</v>
      </c>
    </row>
    <row r="24" spans="1:18" s="176" customFormat="1" ht="45" x14ac:dyDescent="0.2">
      <c r="A24" s="340">
        <v>7</v>
      </c>
      <c r="B24" s="382" t="s">
        <v>5568</v>
      </c>
      <c r="C24" s="378" t="s">
        <v>5109</v>
      </c>
      <c r="D24" s="378" t="s">
        <v>5110</v>
      </c>
      <c r="E24" s="346">
        <v>4833</v>
      </c>
      <c r="F24" s="346" t="s">
        <v>3235</v>
      </c>
      <c r="G24" s="385">
        <v>42398</v>
      </c>
      <c r="H24" s="388" t="s">
        <v>5111</v>
      </c>
      <c r="I24" s="390" t="s">
        <v>5112</v>
      </c>
      <c r="J24" s="342" t="s">
        <v>769</v>
      </c>
      <c r="K24" s="343"/>
      <c r="L24" s="342" t="s">
        <v>769</v>
      </c>
      <c r="M24" s="343"/>
      <c r="N24" s="344" t="s">
        <v>769</v>
      </c>
      <c r="O24" s="344"/>
      <c r="P24" s="344"/>
      <c r="Q24" s="345"/>
      <c r="R24" s="306"/>
    </row>
    <row r="25" spans="1:18" s="176" customFormat="1" ht="22.5" x14ac:dyDescent="0.2">
      <c r="A25" s="340">
        <v>8</v>
      </c>
      <c r="B25" s="382" t="s">
        <v>5569</v>
      </c>
      <c r="C25" s="378" t="s">
        <v>5113</v>
      </c>
      <c r="D25" s="378" t="s">
        <v>4059</v>
      </c>
      <c r="E25" s="346">
        <v>1500</v>
      </c>
      <c r="F25" s="346" t="s">
        <v>3235</v>
      </c>
      <c r="G25" s="385">
        <v>42377</v>
      </c>
      <c r="H25" s="388" t="s">
        <v>5114</v>
      </c>
      <c r="I25" s="390" t="s">
        <v>5115</v>
      </c>
      <c r="J25" s="342" t="s">
        <v>769</v>
      </c>
      <c r="K25" s="343"/>
      <c r="L25" s="342" t="s">
        <v>769</v>
      </c>
      <c r="M25" s="343"/>
      <c r="N25" s="344"/>
      <c r="O25" s="344"/>
      <c r="P25" s="344" t="s">
        <v>769</v>
      </c>
      <c r="Q25" s="345"/>
      <c r="R25" s="306"/>
    </row>
    <row r="26" spans="1:18" s="176" customFormat="1" ht="29.25" x14ac:dyDescent="0.2">
      <c r="A26" s="340">
        <v>9</v>
      </c>
      <c r="B26" s="382" t="s">
        <v>5570</v>
      </c>
      <c r="C26" s="912" t="s">
        <v>3363</v>
      </c>
      <c r="D26" s="912" t="s">
        <v>5116</v>
      </c>
      <c r="E26" s="346">
        <v>11400</v>
      </c>
      <c r="F26" s="346" t="s">
        <v>3273</v>
      </c>
      <c r="G26" s="385">
        <v>42403</v>
      </c>
      <c r="H26" s="388" t="s">
        <v>5571</v>
      </c>
      <c r="I26" s="390" t="s">
        <v>5117</v>
      </c>
      <c r="J26" s="926" t="s">
        <v>769</v>
      </c>
      <c r="K26" s="926"/>
      <c r="L26" s="926" t="s">
        <v>769</v>
      </c>
      <c r="M26" s="926"/>
      <c r="N26" s="922"/>
      <c r="O26" s="922"/>
      <c r="P26" s="922" t="s">
        <v>769</v>
      </c>
      <c r="Q26" s="922"/>
      <c r="R26" s="924"/>
    </row>
    <row r="27" spans="1:18" s="176" customFormat="1" ht="48.75" x14ac:dyDescent="0.2">
      <c r="A27" s="381">
        <v>10</v>
      </c>
      <c r="B27" s="382" t="s">
        <v>5572</v>
      </c>
      <c r="C27" s="914"/>
      <c r="D27" s="914"/>
      <c r="E27" s="346">
        <v>2280</v>
      </c>
      <c r="F27" s="346" t="s">
        <v>3648</v>
      </c>
      <c r="G27" s="385">
        <v>42600</v>
      </c>
      <c r="H27" s="388" t="s">
        <v>5573</v>
      </c>
      <c r="I27" s="390" t="s">
        <v>5574</v>
      </c>
      <c r="J27" s="927"/>
      <c r="K27" s="927"/>
      <c r="L27" s="927"/>
      <c r="M27" s="927"/>
      <c r="N27" s="923"/>
      <c r="O27" s="923"/>
      <c r="P27" s="923"/>
      <c r="Q27" s="923"/>
      <c r="R27" s="925"/>
    </row>
    <row r="28" spans="1:18" s="176" customFormat="1" ht="45" x14ac:dyDescent="0.2">
      <c r="A28" s="381">
        <v>11</v>
      </c>
      <c r="B28" s="382" t="s">
        <v>5575</v>
      </c>
      <c r="C28" s="378" t="s">
        <v>3424</v>
      </c>
      <c r="D28" s="378" t="s">
        <v>5118</v>
      </c>
      <c r="E28" s="346">
        <v>4205.5200000000004</v>
      </c>
      <c r="F28" s="346" t="s">
        <v>3235</v>
      </c>
      <c r="G28" s="385">
        <v>42383</v>
      </c>
      <c r="H28" s="388" t="s">
        <v>5119</v>
      </c>
      <c r="I28" s="390" t="s">
        <v>5120</v>
      </c>
      <c r="J28" s="393" t="s">
        <v>769</v>
      </c>
      <c r="K28" s="370"/>
      <c r="L28" s="393" t="s">
        <v>769</v>
      </c>
      <c r="M28" s="370"/>
      <c r="N28" s="393"/>
      <c r="O28" s="393"/>
      <c r="P28" s="393" t="s">
        <v>769</v>
      </c>
      <c r="Q28" s="348"/>
      <c r="R28" s="349"/>
    </row>
    <row r="29" spans="1:18" s="176" customFormat="1" ht="19.5" customHeight="1" x14ac:dyDescent="0.2">
      <c r="A29" s="906">
        <v>12</v>
      </c>
      <c r="B29" s="909" t="s">
        <v>5576</v>
      </c>
      <c r="C29" s="378" t="s">
        <v>4002</v>
      </c>
      <c r="D29" s="912" t="s">
        <v>5121</v>
      </c>
      <c r="E29" s="346">
        <v>2415</v>
      </c>
      <c r="F29" s="346" t="s">
        <v>3235</v>
      </c>
      <c r="G29" s="915">
        <v>42387</v>
      </c>
      <c r="H29" s="388" t="s">
        <v>5122</v>
      </c>
      <c r="I29" s="390" t="s">
        <v>5123</v>
      </c>
      <c r="J29" s="391" t="s">
        <v>769</v>
      </c>
      <c r="K29" s="347"/>
      <c r="L29" s="391" t="s">
        <v>769</v>
      </c>
      <c r="M29" s="347"/>
      <c r="N29" s="393" t="s">
        <v>769</v>
      </c>
      <c r="O29" s="393"/>
      <c r="P29" s="393"/>
      <c r="Q29" s="348"/>
      <c r="R29" s="349"/>
    </row>
    <row r="30" spans="1:18" s="176" customFormat="1" ht="19.5" customHeight="1" x14ac:dyDescent="0.2">
      <c r="A30" s="908"/>
      <c r="B30" s="911"/>
      <c r="C30" s="378" t="s">
        <v>4285</v>
      </c>
      <c r="D30" s="914"/>
      <c r="E30" s="346">
        <v>2415</v>
      </c>
      <c r="F30" s="346" t="s">
        <v>3235</v>
      </c>
      <c r="G30" s="917"/>
      <c r="H30" s="388" t="s">
        <v>5122</v>
      </c>
      <c r="I30" s="390" t="s">
        <v>5124</v>
      </c>
      <c r="J30" s="391" t="s">
        <v>769</v>
      </c>
      <c r="K30" s="347"/>
      <c r="L30" s="391" t="s">
        <v>769</v>
      </c>
      <c r="M30" s="347"/>
      <c r="N30" s="393" t="s">
        <v>769</v>
      </c>
      <c r="O30" s="393"/>
      <c r="P30" s="393"/>
      <c r="Q30" s="348"/>
      <c r="R30" s="349"/>
    </row>
    <row r="31" spans="1:18" s="176" customFormat="1" ht="18.75" customHeight="1" x14ac:dyDescent="0.2">
      <c r="A31" s="906">
        <v>13</v>
      </c>
      <c r="B31" s="909" t="s">
        <v>5125</v>
      </c>
      <c r="C31" s="378" t="s">
        <v>4002</v>
      </c>
      <c r="D31" s="912" t="s">
        <v>5126</v>
      </c>
      <c r="E31" s="346">
        <v>2415</v>
      </c>
      <c r="F31" s="346" t="s">
        <v>3407</v>
      </c>
      <c r="G31" s="915">
        <v>42438</v>
      </c>
      <c r="H31" s="928" t="s">
        <v>5127</v>
      </c>
      <c r="I31" s="390" t="s">
        <v>5128</v>
      </c>
      <c r="J31" s="391" t="s">
        <v>769</v>
      </c>
      <c r="K31" s="347"/>
      <c r="L31" s="391" t="s">
        <v>769</v>
      </c>
      <c r="M31" s="347"/>
      <c r="N31" s="393" t="s">
        <v>769</v>
      </c>
      <c r="O31" s="393"/>
      <c r="P31" s="393"/>
      <c r="Q31" s="348"/>
      <c r="R31" s="349"/>
    </row>
    <row r="32" spans="1:18" s="176" customFormat="1" ht="18.75" customHeight="1" x14ac:dyDescent="0.2">
      <c r="A32" s="908"/>
      <c r="B32" s="911"/>
      <c r="C32" s="378" t="s">
        <v>4285</v>
      </c>
      <c r="D32" s="914"/>
      <c r="E32" s="346">
        <v>2415</v>
      </c>
      <c r="F32" s="346" t="s">
        <v>3407</v>
      </c>
      <c r="G32" s="917"/>
      <c r="H32" s="929"/>
      <c r="I32" s="390" t="s">
        <v>5129</v>
      </c>
      <c r="J32" s="391" t="s">
        <v>769</v>
      </c>
      <c r="K32" s="347"/>
      <c r="L32" s="391" t="s">
        <v>769</v>
      </c>
      <c r="M32" s="347"/>
      <c r="N32" s="393" t="s">
        <v>769</v>
      </c>
      <c r="O32" s="393"/>
      <c r="P32" s="393"/>
      <c r="Q32" s="348"/>
      <c r="R32" s="349"/>
    </row>
    <row r="33" spans="1:18" s="176" customFormat="1" ht="33.75" x14ac:dyDescent="0.2">
      <c r="A33" s="381">
        <v>14</v>
      </c>
      <c r="B33" s="382" t="s">
        <v>5577</v>
      </c>
      <c r="C33" s="378" t="s">
        <v>5130</v>
      </c>
      <c r="D33" s="378" t="s">
        <v>5131</v>
      </c>
      <c r="E33" s="346">
        <v>20400</v>
      </c>
      <c r="F33" s="346" t="s">
        <v>3273</v>
      </c>
      <c r="G33" s="385">
        <v>42405</v>
      </c>
      <c r="H33" s="388" t="s">
        <v>5132</v>
      </c>
      <c r="I33" s="390" t="s">
        <v>5133</v>
      </c>
      <c r="J33" s="391" t="s">
        <v>769</v>
      </c>
      <c r="K33" s="347"/>
      <c r="L33" s="391" t="s">
        <v>769</v>
      </c>
      <c r="M33" s="347"/>
      <c r="N33" s="393"/>
      <c r="O33" s="393"/>
      <c r="P33" s="393"/>
      <c r="Q33" s="348" t="s">
        <v>769</v>
      </c>
      <c r="R33" s="349"/>
    </row>
    <row r="34" spans="1:18" s="176" customFormat="1" ht="33.75" x14ac:dyDescent="0.2">
      <c r="A34" s="381">
        <v>15</v>
      </c>
      <c r="B34" s="382" t="s">
        <v>5578</v>
      </c>
      <c r="C34" s="378" t="s">
        <v>5134</v>
      </c>
      <c r="D34" s="378" t="s">
        <v>5135</v>
      </c>
      <c r="E34" s="346">
        <v>6796.8</v>
      </c>
      <c r="F34" s="346" t="s">
        <v>3235</v>
      </c>
      <c r="G34" s="385">
        <v>42390</v>
      </c>
      <c r="H34" s="388" t="s">
        <v>5136</v>
      </c>
      <c r="I34" s="390" t="s">
        <v>5137</v>
      </c>
      <c r="J34" s="391" t="s">
        <v>769</v>
      </c>
      <c r="K34" s="347"/>
      <c r="L34" s="391" t="s">
        <v>769</v>
      </c>
      <c r="M34" s="347"/>
      <c r="N34" s="393"/>
      <c r="O34" s="393"/>
      <c r="P34" s="393" t="s">
        <v>769</v>
      </c>
      <c r="Q34" s="348"/>
      <c r="R34" s="349"/>
    </row>
    <row r="35" spans="1:18" s="176" customFormat="1" ht="19.5" customHeight="1" x14ac:dyDescent="0.2">
      <c r="A35" s="906">
        <v>16</v>
      </c>
      <c r="B35" s="909" t="s">
        <v>5579</v>
      </c>
      <c r="C35" s="378" t="s">
        <v>5020</v>
      </c>
      <c r="D35" s="912" t="s">
        <v>5138</v>
      </c>
      <c r="E35" s="346">
        <v>1140</v>
      </c>
      <c r="F35" s="346" t="s">
        <v>3273</v>
      </c>
      <c r="G35" s="915">
        <v>42422</v>
      </c>
      <c r="H35" s="388" t="s">
        <v>5139</v>
      </c>
      <c r="I35" s="390" t="s">
        <v>5140</v>
      </c>
      <c r="J35" s="391" t="s">
        <v>769</v>
      </c>
      <c r="K35" s="347"/>
      <c r="L35" s="391" t="s">
        <v>769</v>
      </c>
      <c r="M35" s="347"/>
      <c r="N35" s="393" t="s">
        <v>769</v>
      </c>
      <c r="O35" s="393"/>
      <c r="P35" s="393"/>
      <c r="Q35" s="348"/>
      <c r="R35" s="349"/>
    </row>
    <row r="36" spans="1:18" s="176" customFormat="1" ht="56.25" x14ac:dyDescent="0.2">
      <c r="A36" s="907"/>
      <c r="B36" s="910"/>
      <c r="C36" s="378" t="s">
        <v>3549</v>
      </c>
      <c r="D36" s="913"/>
      <c r="E36" s="346">
        <v>7847</v>
      </c>
      <c r="F36" s="346" t="s">
        <v>3273</v>
      </c>
      <c r="G36" s="916"/>
      <c r="H36" s="388" t="s">
        <v>5141</v>
      </c>
      <c r="I36" s="390" t="s">
        <v>5142</v>
      </c>
      <c r="J36" s="391"/>
      <c r="K36" s="391" t="s">
        <v>769</v>
      </c>
      <c r="L36" s="391" t="s">
        <v>769</v>
      </c>
      <c r="M36" s="391"/>
      <c r="N36" s="393"/>
      <c r="O36" s="393"/>
      <c r="P36" s="393"/>
      <c r="Q36" s="348" t="s">
        <v>769</v>
      </c>
      <c r="R36" s="349" t="s">
        <v>5928</v>
      </c>
    </row>
    <row r="37" spans="1:18" s="176" customFormat="1" ht="78.75" x14ac:dyDescent="0.2">
      <c r="A37" s="907"/>
      <c r="B37" s="910"/>
      <c r="C37" s="378" t="s">
        <v>3468</v>
      </c>
      <c r="D37" s="913"/>
      <c r="E37" s="346">
        <v>1925.52</v>
      </c>
      <c r="F37" s="346" t="s">
        <v>3273</v>
      </c>
      <c r="G37" s="916"/>
      <c r="H37" s="388" t="s">
        <v>5143</v>
      </c>
      <c r="I37" s="390" t="s">
        <v>5144</v>
      </c>
      <c r="J37" s="391"/>
      <c r="K37" s="391" t="s">
        <v>769</v>
      </c>
      <c r="L37" s="391" t="s">
        <v>769</v>
      </c>
      <c r="M37" s="347"/>
      <c r="N37" s="393"/>
      <c r="O37" s="393"/>
      <c r="P37" s="393"/>
      <c r="Q37" s="348" t="s">
        <v>769</v>
      </c>
      <c r="R37" s="349" t="s">
        <v>6205</v>
      </c>
    </row>
    <row r="38" spans="1:18" s="176" customFormat="1" ht="19.5" customHeight="1" x14ac:dyDescent="0.2">
      <c r="A38" s="908"/>
      <c r="B38" s="911"/>
      <c r="C38" s="378" t="s">
        <v>3791</v>
      </c>
      <c r="D38" s="914"/>
      <c r="E38" s="346">
        <v>1129.5</v>
      </c>
      <c r="F38" s="346" t="s">
        <v>3273</v>
      </c>
      <c r="G38" s="917"/>
      <c r="H38" s="388" t="s">
        <v>5145</v>
      </c>
      <c r="I38" s="390" t="s">
        <v>5146</v>
      </c>
      <c r="J38" s="391" t="s">
        <v>769</v>
      </c>
      <c r="K38" s="347"/>
      <c r="L38" s="391" t="s">
        <v>769</v>
      </c>
      <c r="M38" s="347"/>
      <c r="N38" s="393" t="s">
        <v>769</v>
      </c>
      <c r="O38" s="393"/>
      <c r="P38" s="393"/>
      <c r="Q38" s="348"/>
      <c r="R38" s="349"/>
    </row>
    <row r="39" spans="1:18" s="176" customFormat="1" ht="22.5" x14ac:dyDescent="0.2">
      <c r="A39" s="381">
        <v>17</v>
      </c>
      <c r="B39" s="382" t="s">
        <v>5580</v>
      </c>
      <c r="C39" s="378" t="s">
        <v>5147</v>
      </c>
      <c r="D39" s="378" t="s">
        <v>5148</v>
      </c>
      <c r="E39" s="346">
        <v>561.70000000000005</v>
      </c>
      <c r="F39" s="346" t="s">
        <v>3235</v>
      </c>
      <c r="G39" s="385">
        <v>42384</v>
      </c>
      <c r="H39" s="388" t="s">
        <v>5149</v>
      </c>
      <c r="I39" s="390" t="s">
        <v>5150</v>
      </c>
      <c r="J39" s="391" t="s">
        <v>769</v>
      </c>
      <c r="K39" s="347"/>
      <c r="L39" s="391" t="s">
        <v>769</v>
      </c>
      <c r="M39" s="347"/>
      <c r="N39" s="393" t="s">
        <v>769</v>
      </c>
      <c r="O39" s="393"/>
      <c r="P39" s="393"/>
      <c r="Q39" s="348"/>
      <c r="R39" s="349"/>
    </row>
    <row r="40" spans="1:18" s="176" customFormat="1" ht="22.5" x14ac:dyDescent="0.2">
      <c r="A40" s="381">
        <v>18</v>
      </c>
      <c r="B40" s="382" t="s">
        <v>5581</v>
      </c>
      <c r="C40" s="378" t="s">
        <v>2004</v>
      </c>
      <c r="D40" s="378" t="s">
        <v>5151</v>
      </c>
      <c r="E40" s="346">
        <v>11272.2</v>
      </c>
      <c r="F40" s="346" t="s">
        <v>3273</v>
      </c>
      <c r="G40" s="385">
        <v>42409</v>
      </c>
      <c r="H40" s="388" t="s">
        <v>5152</v>
      </c>
      <c r="I40" s="390" t="s">
        <v>5153</v>
      </c>
      <c r="J40" s="391" t="s">
        <v>769</v>
      </c>
      <c r="K40" s="347"/>
      <c r="L40" s="391" t="s">
        <v>769</v>
      </c>
      <c r="M40" s="347"/>
      <c r="N40" s="393" t="s">
        <v>769</v>
      </c>
      <c r="O40" s="393"/>
      <c r="P40" s="393"/>
      <c r="Q40" s="348"/>
      <c r="R40" s="349"/>
    </row>
    <row r="41" spans="1:18" s="176" customFormat="1" ht="33.75" x14ac:dyDescent="0.2">
      <c r="A41" s="381">
        <v>19</v>
      </c>
      <c r="B41" s="382" t="s">
        <v>5582</v>
      </c>
      <c r="C41" s="378" t="s">
        <v>5154</v>
      </c>
      <c r="D41" s="378" t="s">
        <v>5583</v>
      </c>
      <c r="E41" s="346">
        <v>1250</v>
      </c>
      <c r="F41" s="346" t="s">
        <v>3273</v>
      </c>
      <c r="G41" s="385">
        <v>42409</v>
      </c>
      <c r="H41" s="388" t="s">
        <v>5155</v>
      </c>
      <c r="I41" s="390" t="s">
        <v>5156</v>
      </c>
      <c r="J41" s="393" t="s">
        <v>769</v>
      </c>
      <c r="K41" s="370"/>
      <c r="L41" s="393" t="s">
        <v>769</v>
      </c>
      <c r="M41" s="370"/>
      <c r="N41" s="393" t="s">
        <v>769</v>
      </c>
      <c r="O41" s="393"/>
      <c r="P41" s="393"/>
      <c r="Q41" s="348"/>
      <c r="R41" s="403"/>
    </row>
    <row r="42" spans="1:18" s="176" customFormat="1" ht="33.75" x14ac:dyDescent="0.2">
      <c r="A42" s="381">
        <v>20</v>
      </c>
      <c r="B42" s="382" t="s">
        <v>5584</v>
      </c>
      <c r="C42" s="378" t="s">
        <v>5157</v>
      </c>
      <c r="D42" s="378" t="s">
        <v>5158</v>
      </c>
      <c r="E42" s="346">
        <v>36000</v>
      </c>
      <c r="F42" s="346" t="s">
        <v>3273</v>
      </c>
      <c r="G42" s="385">
        <v>42416</v>
      </c>
      <c r="H42" s="388" t="s">
        <v>5159</v>
      </c>
      <c r="I42" s="390" t="s">
        <v>5160</v>
      </c>
      <c r="J42" s="926" t="s">
        <v>769</v>
      </c>
      <c r="K42" s="926"/>
      <c r="L42" s="926" t="s">
        <v>769</v>
      </c>
      <c r="M42" s="926"/>
      <c r="N42" s="922" t="s">
        <v>769</v>
      </c>
      <c r="O42" s="922"/>
      <c r="P42" s="922"/>
      <c r="Q42" s="922"/>
      <c r="R42" s="924"/>
    </row>
    <row r="43" spans="1:18" s="176" customFormat="1" ht="33.75" x14ac:dyDescent="0.2">
      <c r="A43" s="381">
        <f>+A42+1</f>
        <v>21</v>
      </c>
      <c r="B43" s="382" t="s">
        <v>5585</v>
      </c>
      <c r="C43" s="378" t="s">
        <v>5157</v>
      </c>
      <c r="D43" s="378" t="s">
        <v>5158</v>
      </c>
      <c r="E43" s="346">
        <v>7200</v>
      </c>
      <c r="F43" s="346" t="s">
        <v>3713</v>
      </c>
      <c r="G43" s="385">
        <v>42684</v>
      </c>
      <c r="H43" s="388" t="s">
        <v>5586</v>
      </c>
      <c r="I43" s="390" t="s">
        <v>5587</v>
      </c>
      <c r="J43" s="927"/>
      <c r="K43" s="927"/>
      <c r="L43" s="927"/>
      <c r="M43" s="927"/>
      <c r="N43" s="923"/>
      <c r="O43" s="923"/>
      <c r="P43" s="923"/>
      <c r="Q43" s="923"/>
      <c r="R43" s="925"/>
    </row>
    <row r="44" spans="1:18" s="176" customFormat="1" ht="33.75" x14ac:dyDescent="0.2">
      <c r="A44" s="381">
        <f>+A43+1</f>
        <v>22</v>
      </c>
      <c r="B44" s="382" t="s">
        <v>5588</v>
      </c>
      <c r="C44" s="378" t="s">
        <v>5161</v>
      </c>
      <c r="D44" s="378" t="s">
        <v>5162</v>
      </c>
      <c r="E44" s="346">
        <v>2800</v>
      </c>
      <c r="F44" s="346" t="s">
        <v>3273</v>
      </c>
      <c r="G44" s="385">
        <v>42416</v>
      </c>
      <c r="H44" s="388" t="s">
        <v>5163</v>
      </c>
      <c r="I44" s="390" t="s">
        <v>5164</v>
      </c>
      <c r="J44" s="391" t="s">
        <v>769</v>
      </c>
      <c r="K44" s="347"/>
      <c r="L44" s="391" t="s">
        <v>769</v>
      </c>
      <c r="M44" s="347"/>
      <c r="N44" s="393" t="s">
        <v>769</v>
      </c>
      <c r="O44" s="393"/>
      <c r="P44" s="393"/>
      <c r="Q44" s="348"/>
      <c r="R44" s="349"/>
    </row>
    <row r="45" spans="1:18" s="176" customFormat="1" ht="18.75" customHeight="1" x14ac:dyDescent="0.2">
      <c r="A45" s="906">
        <f>+A44+1</f>
        <v>23</v>
      </c>
      <c r="B45" s="909" t="s">
        <v>5589</v>
      </c>
      <c r="C45" s="378" t="s">
        <v>5165</v>
      </c>
      <c r="D45" s="912" t="s">
        <v>5166</v>
      </c>
      <c r="E45" s="346">
        <v>2735</v>
      </c>
      <c r="F45" s="346" t="s">
        <v>3235</v>
      </c>
      <c r="G45" s="385">
        <v>42397</v>
      </c>
      <c r="H45" s="918" t="s">
        <v>5590</v>
      </c>
      <c r="I45" s="390" t="s">
        <v>5167</v>
      </c>
      <c r="J45" s="391" t="s">
        <v>769</v>
      </c>
      <c r="K45" s="347"/>
      <c r="L45" s="391" t="s">
        <v>769</v>
      </c>
      <c r="M45" s="347"/>
      <c r="N45" s="393" t="s">
        <v>769</v>
      </c>
      <c r="O45" s="393"/>
      <c r="P45" s="393"/>
      <c r="Q45" s="348"/>
      <c r="R45" s="349"/>
    </row>
    <row r="46" spans="1:18" s="176" customFormat="1" ht="22.5" customHeight="1" x14ac:dyDescent="0.2">
      <c r="A46" s="907"/>
      <c r="B46" s="910"/>
      <c r="C46" s="378" t="s">
        <v>5168</v>
      </c>
      <c r="D46" s="913"/>
      <c r="E46" s="346">
        <v>5560.67</v>
      </c>
      <c r="F46" s="346" t="s">
        <v>3235</v>
      </c>
      <c r="G46" s="385">
        <v>42397</v>
      </c>
      <c r="H46" s="919"/>
      <c r="I46" s="390" t="s">
        <v>5169</v>
      </c>
      <c r="J46" s="391" t="s">
        <v>769</v>
      </c>
      <c r="K46" s="347"/>
      <c r="L46" s="391" t="s">
        <v>769</v>
      </c>
      <c r="M46" s="347"/>
      <c r="N46" s="393" t="s">
        <v>769</v>
      </c>
      <c r="O46" s="393"/>
      <c r="P46" s="393"/>
      <c r="Q46" s="348"/>
      <c r="R46" s="349"/>
    </row>
    <row r="47" spans="1:18" s="176" customFormat="1" ht="18.75" customHeight="1" x14ac:dyDescent="0.2">
      <c r="A47" s="908"/>
      <c r="B47" s="911"/>
      <c r="C47" s="378" t="s">
        <v>4653</v>
      </c>
      <c r="D47" s="914"/>
      <c r="E47" s="346">
        <v>1711.95</v>
      </c>
      <c r="F47" s="346" t="s">
        <v>3235</v>
      </c>
      <c r="G47" s="385">
        <v>42397</v>
      </c>
      <c r="H47" s="920"/>
      <c r="I47" s="390" t="s">
        <v>5170</v>
      </c>
      <c r="J47" s="391" t="s">
        <v>769</v>
      </c>
      <c r="K47" s="347"/>
      <c r="L47" s="391" t="s">
        <v>769</v>
      </c>
      <c r="M47" s="347"/>
      <c r="N47" s="393" t="s">
        <v>769</v>
      </c>
      <c r="O47" s="393"/>
      <c r="P47" s="393"/>
      <c r="Q47" s="348"/>
      <c r="R47" s="349"/>
    </row>
    <row r="48" spans="1:18" s="176" customFormat="1" ht="27" customHeight="1" x14ac:dyDescent="0.2">
      <c r="A48" s="906">
        <f>+A45+1</f>
        <v>24</v>
      </c>
      <c r="B48" s="909" t="s">
        <v>5591</v>
      </c>
      <c r="C48" s="378" t="s">
        <v>5171</v>
      </c>
      <c r="D48" s="912" t="s">
        <v>5172</v>
      </c>
      <c r="E48" s="346">
        <v>2450.3000000000002</v>
      </c>
      <c r="F48" s="346" t="s">
        <v>3273</v>
      </c>
      <c r="G48" s="385">
        <v>42409</v>
      </c>
      <c r="H48" s="388" t="s">
        <v>5173</v>
      </c>
      <c r="I48" s="390" t="s">
        <v>5174</v>
      </c>
      <c r="J48" s="391" t="s">
        <v>769</v>
      </c>
      <c r="K48" s="347"/>
      <c r="L48" s="391" t="s">
        <v>769</v>
      </c>
      <c r="M48" s="347"/>
      <c r="N48" s="393" t="s">
        <v>769</v>
      </c>
      <c r="O48" s="393"/>
      <c r="P48" s="393"/>
      <c r="Q48" s="348"/>
      <c r="R48" s="349"/>
    </row>
    <row r="49" spans="1:18" s="176" customFormat="1" ht="27" customHeight="1" x14ac:dyDescent="0.2">
      <c r="A49" s="907"/>
      <c r="B49" s="910"/>
      <c r="C49" s="378" t="s">
        <v>3558</v>
      </c>
      <c r="D49" s="913"/>
      <c r="E49" s="346">
        <v>114.6</v>
      </c>
      <c r="F49" s="346" t="s">
        <v>3273</v>
      </c>
      <c r="G49" s="385">
        <v>42409</v>
      </c>
      <c r="H49" s="388" t="s">
        <v>5175</v>
      </c>
      <c r="I49" s="390" t="s">
        <v>5176</v>
      </c>
      <c r="J49" s="391" t="s">
        <v>769</v>
      </c>
      <c r="K49" s="347"/>
      <c r="L49" s="391" t="s">
        <v>769</v>
      </c>
      <c r="M49" s="347"/>
      <c r="N49" s="393"/>
      <c r="O49" s="393"/>
      <c r="P49" s="393" t="s">
        <v>769</v>
      </c>
      <c r="Q49" s="348"/>
      <c r="R49" s="349" t="s">
        <v>5177</v>
      </c>
    </row>
    <row r="50" spans="1:18" s="176" customFormat="1" ht="29.25" customHeight="1" x14ac:dyDescent="0.2">
      <c r="A50" s="906">
        <f>+A48+1</f>
        <v>25</v>
      </c>
      <c r="B50" s="909" t="s">
        <v>5592</v>
      </c>
      <c r="C50" s="378" t="s">
        <v>5178</v>
      </c>
      <c r="D50" s="912" t="s">
        <v>5179</v>
      </c>
      <c r="E50" s="346">
        <v>750</v>
      </c>
      <c r="F50" s="346" t="s">
        <v>3273</v>
      </c>
      <c r="G50" s="385">
        <v>42405</v>
      </c>
      <c r="H50" s="388" t="s">
        <v>5180</v>
      </c>
      <c r="I50" s="390" t="s">
        <v>5181</v>
      </c>
      <c r="J50" s="391" t="s">
        <v>769</v>
      </c>
      <c r="K50" s="347"/>
      <c r="L50" s="391" t="s">
        <v>769</v>
      </c>
      <c r="M50" s="347"/>
      <c r="N50" s="393"/>
      <c r="O50" s="393"/>
      <c r="P50" s="393" t="s">
        <v>769</v>
      </c>
      <c r="Q50" s="348"/>
      <c r="R50" s="349"/>
    </row>
    <row r="51" spans="1:18" s="176" customFormat="1" ht="19.5" customHeight="1" x14ac:dyDescent="0.2">
      <c r="A51" s="907"/>
      <c r="B51" s="910"/>
      <c r="C51" s="378" t="s">
        <v>5182</v>
      </c>
      <c r="D51" s="913"/>
      <c r="E51" s="346">
        <v>4536</v>
      </c>
      <c r="F51" s="346" t="s">
        <v>3273</v>
      </c>
      <c r="G51" s="385">
        <v>42405</v>
      </c>
      <c r="H51" s="388" t="s">
        <v>5183</v>
      </c>
      <c r="I51" s="390" t="s">
        <v>5184</v>
      </c>
      <c r="J51" s="391" t="s">
        <v>769</v>
      </c>
      <c r="K51" s="347"/>
      <c r="L51" s="391" t="s">
        <v>769</v>
      </c>
      <c r="M51" s="347"/>
      <c r="N51" s="393"/>
      <c r="O51" s="393"/>
      <c r="P51" s="393" t="s">
        <v>769</v>
      </c>
      <c r="Q51" s="348"/>
      <c r="R51" s="349"/>
    </row>
    <row r="52" spans="1:18" s="176" customFormat="1" ht="29.25" customHeight="1" x14ac:dyDescent="0.2">
      <c r="A52" s="908"/>
      <c r="B52" s="911"/>
      <c r="C52" s="378" t="s">
        <v>3393</v>
      </c>
      <c r="D52" s="914"/>
      <c r="E52" s="346">
        <v>1050</v>
      </c>
      <c r="F52" s="346" t="s">
        <v>3273</v>
      </c>
      <c r="G52" s="385">
        <v>42405</v>
      </c>
      <c r="H52" s="388" t="s">
        <v>5185</v>
      </c>
      <c r="I52" s="390" t="s">
        <v>5186</v>
      </c>
      <c r="J52" s="391" t="s">
        <v>769</v>
      </c>
      <c r="K52" s="347"/>
      <c r="L52" s="391" t="s">
        <v>769</v>
      </c>
      <c r="M52" s="347"/>
      <c r="N52" s="393"/>
      <c r="O52" s="393"/>
      <c r="P52" s="393" t="s">
        <v>769</v>
      </c>
      <c r="Q52" s="348"/>
      <c r="R52" s="349"/>
    </row>
    <row r="53" spans="1:18" s="176" customFormat="1" ht="19.5" customHeight="1" x14ac:dyDescent="0.2">
      <c r="A53" s="906">
        <f>+A50+1</f>
        <v>26</v>
      </c>
      <c r="B53" s="909" t="s">
        <v>5593</v>
      </c>
      <c r="C53" s="378" t="s">
        <v>5187</v>
      </c>
      <c r="D53" s="912" t="s">
        <v>5188</v>
      </c>
      <c r="E53" s="346">
        <v>9960.5</v>
      </c>
      <c r="F53" s="346" t="s">
        <v>3235</v>
      </c>
      <c r="G53" s="385">
        <v>42394</v>
      </c>
      <c r="H53" s="388" t="s">
        <v>5189</v>
      </c>
      <c r="I53" s="390" t="s">
        <v>5190</v>
      </c>
      <c r="J53" s="391" t="s">
        <v>769</v>
      </c>
      <c r="K53" s="347"/>
      <c r="L53" s="391" t="s">
        <v>769</v>
      </c>
      <c r="M53" s="347"/>
      <c r="N53" s="393" t="s">
        <v>769</v>
      </c>
      <c r="O53" s="393"/>
      <c r="P53" s="393"/>
      <c r="Q53" s="348"/>
      <c r="R53" s="349"/>
    </row>
    <row r="54" spans="1:18" s="176" customFormat="1" ht="29.25" customHeight="1" x14ac:dyDescent="0.2">
      <c r="A54" s="908"/>
      <c r="B54" s="911"/>
      <c r="C54" s="378" t="s">
        <v>3413</v>
      </c>
      <c r="D54" s="914"/>
      <c r="E54" s="346">
        <v>2448</v>
      </c>
      <c r="F54" s="346" t="s">
        <v>3235</v>
      </c>
      <c r="G54" s="385">
        <v>42394</v>
      </c>
      <c r="H54" s="388" t="s">
        <v>5191</v>
      </c>
      <c r="I54" s="390" t="s">
        <v>5192</v>
      </c>
      <c r="J54" s="391" t="s">
        <v>769</v>
      </c>
      <c r="K54" s="347"/>
      <c r="L54" s="391" t="s">
        <v>769</v>
      </c>
      <c r="M54" s="347"/>
      <c r="N54" s="393"/>
      <c r="O54" s="393"/>
      <c r="P54" s="393" t="s">
        <v>769</v>
      </c>
      <c r="Q54" s="348"/>
      <c r="R54" s="349"/>
    </row>
    <row r="55" spans="1:18" s="176" customFormat="1" ht="29.25" customHeight="1" x14ac:dyDescent="0.2">
      <c r="A55" s="906">
        <f>+A53+1</f>
        <v>27</v>
      </c>
      <c r="B55" s="909" t="s">
        <v>5594</v>
      </c>
      <c r="C55" s="378" t="s">
        <v>4527</v>
      </c>
      <c r="D55" s="912" t="s">
        <v>5193</v>
      </c>
      <c r="E55" s="346">
        <v>621.5</v>
      </c>
      <c r="F55" s="346" t="s">
        <v>3273</v>
      </c>
      <c r="G55" s="385">
        <v>42402</v>
      </c>
      <c r="H55" s="388" t="s">
        <v>5194</v>
      </c>
      <c r="I55" s="390" t="s">
        <v>5195</v>
      </c>
      <c r="J55" s="391" t="s">
        <v>769</v>
      </c>
      <c r="K55" s="347"/>
      <c r="L55" s="391" t="s">
        <v>769</v>
      </c>
      <c r="M55" s="347"/>
      <c r="N55" s="393" t="s">
        <v>769</v>
      </c>
      <c r="O55" s="393"/>
      <c r="P55" s="393"/>
      <c r="Q55" s="348"/>
      <c r="R55" s="349"/>
    </row>
    <row r="56" spans="1:18" s="176" customFormat="1" ht="29.25" customHeight="1" x14ac:dyDescent="0.2">
      <c r="A56" s="908"/>
      <c r="B56" s="911"/>
      <c r="C56" s="378" t="s">
        <v>5196</v>
      </c>
      <c r="D56" s="914"/>
      <c r="E56" s="346">
        <v>52.5</v>
      </c>
      <c r="F56" s="346" t="s">
        <v>3273</v>
      </c>
      <c r="G56" s="385">
        <v>42402</v>
      </c>
      <c r="H56" s="388" t="s">
        <v>5197</v>
      </c>
      <c r="I56" s="390" t="s">
        <v>5198</v>
      </c>
      <c r="J56" s="391" t="s">
        <v>769</v>
      </c>
      <c r="K56" s="347"/>
      <c r="L56" s="391" t="s">
        <v>769</v>
      </c>
      <c r="M56" s="347"/>
      <c r="N56" s="393" t="s">
        <v>769</v>
      </c>
      <c r="O56" s="393"/>
      <c r="P56" s="393"/>
      <c r="Q56" s="348"/>
      <c r="R56" s="349"/>
    </row>
    <row r="57" spans="1:18" s="176" customFormat="1" ht="36" customHeight="1" x14ac:dyDescent="0.2">
      <c r="A57" s="906">
        <f>+A55+1</f>
        <v>28</v>
      </c>
      <c r="B57" s="909" t="s">
        <v>5595</v>
      </c>
      <c r="C57" s="378" t="s">
        <v>3509</v>
      </c>
      <c r="D57" s="912" t="s">
        <v>5199</v>
      </c>
      <c r="E57" s="346">
        <v>920.1</v>
      </c>
      <c r="F57" s="346" t="s">
        <v>3273</v>
      </c>
      <c r="G57" s="385">
        <v>42404</v>
      </c>
      <c r="H57" s="388" t="s">
        <v>5173</v>
      </c>
      <c r="I57" s="390" t="s">
        <v>5200</v>
      </c>
      <c r="J57" s="391" t="s">
        <v>769</v>
      </c>
      <c r="K57" s="347"/>
      <c r="L57" s="391" t="s">
        <v>769</v>
      </c>
      <c r="M57" s="347"/>
      <c r="N57" s="393"/>
      <c r="O57" s="393"/>
      <c r="P57" s="393" t="s">
        <v>769</v>
      </c>
      <c r="Q57" s="348"/>
      <c r="R57" s="349"/>
    </row>
    <row r="58" spans="1:18" s="176" customFormat="1" ht="18.75" x14ac:dyDescent="0.2">
      <c r="A58" s="907"/>
      <c r="B58" s="910"/>
      <c r="C58" s="378" t="s">
        <v>5201</v>
      </c>
      <c r="D58" s="913"/>
      <c r="E58" s="346">
        <v>353.25</v>
      </c>
      <c r="F58" s="346" t="s">
        <v>3273</v>
      </c>
      <c r="G58" s="385">
        <v>42404</v>
      </c>
      <c r="H58" s="388" t="s">
        <v>5175</v>
      </c>
      <c r="I58" s="390" t="s">
        <v>5202</v>
      </c>
      <c r="J58" s="391" t="s">
        <v>769</v>
      </c>
      <c r="K58" s="347"/>
      <c r="L58" s="391" t="s">
        <v>769</v>
      </c>
      <c r="M58" s="347"/>
      <c r="N58" s="393"/>
      <c r="O58" s="393"/>
      <c r="P58" s="393" t="s">
        <v>769</v>
      </c>
      <c r="Q58" s="348"/>
      <c r="R58" s="349"/>
    </row>
    <row r="59" spans="1:18" s="176" customFormat="1" ht="18.75" x14ac:dyDescent="0.2">
      <c r="A59" s="908"/>
      <c r="B59" s="911"/>
      <c r="C59" s="378" t="s">
        <v>4268</v>
      </c>
      <c r="D59" s="914"/>
      <c r="E59" s="346">
        <v>120</v>
      </c>
      <c r="F59" s="346" t="s">
        <v>3273</v>
      </c>
      <c r="G59" s="385">
        <v>42404</v>
      </c>
      <c r="H59" s="388" t="s">
        <v>5175</v>
      </c>
      <c r="I59" s="390" t="s">
        <v>5203</v>
      </c>
      <c r="J59" s="391" t="s">
        <v>769</v>
      </c>
      <c r="K59" s="347"/>
      <c r="L59" s="391" t="s">
        <v>769</v>
      </c>
      <c r="M59" s="347"/>
      <c r="N59" s="393" t="s">
        <v>769</v>
      </c>
      <c r="O59" s="393"/>
      <c r="P59" s="393"/>
      <c r="Q59" s="348"/>
      <c r="R59" s="349"/>
    </row>
    <row r="60" spans="1:18" s="176" customFormat="1" ht="22.5" x14ac:dyDescent="0.2">
      <c r="A60" s="381">
        <f>+A57+1</f>
        <v>29</v>
      </c>
      <c r="B60" s="382" t="s">
        <v>5596</v>
      </c>
      <c r="C60" s="378" t="s">
        <v>5204</v>
      </c>
      <c r="D60" s="378" t="s">
        <v>5205</v>
      </c>
      <c r="E60" s="346">
        <v>1241.5</v>
      </c>
      <c r="F60" s="346" t="s">
        <v>3235</v>
      </c>
      <c r="G60" s="385">
        <v>42398</v>
      </c>
      <c r="H60" s="388" t="s">
        <v>5206</v>
      </c>
      <c r="I60" s="390" t="s">
        <v>5207</v>
      </c>
      <c r="J60" s="391" t="s">
        <v>769</v>
      </c>
      <c r="K60" s="347"/>
      <c r="L60" s="391" t="s">
        <v>769</v>
      </c>
      <c r="M60" s="347"/>
      <c r="N60" s="393" t="s">
        <v>769</v>
      </c>
      <c r="O60" s="393"/>
      <c r="P60" s="393"/>
      <c r="Q60" s="348"/>
      <c r="R60" s="349"/>
    </row>
    <row r="61" spans="1:18" s="176" customFormat="1" ht="18.75" customHeight="1" x14ac:dyDescent="0.2">
      <c r="A61" s="906">
        <f>+A60+1</f>
        <v>30</v>
      </c>
      <c r="B61" s="909" t="s">
        <v>5597</v>
      </c>
      <c r="C61" s="378" t="s">
        <v>4397</v>
      </c>
      <c r="D61" s="912" t="s">
        <v>5208</v>
      </c>
      <c r="E61" s="346">
        <v>240.12</v>
      </c>
      <c r="F61" s="346" t="s">
        <v>3407</v>
      </c>
      <c r="G61" s="915">
        <v>42437</v>
      </c>
      <c r="H61" s="388" t="s">
        <v>5209</v>
      </c>
      <c r="I61" s="390" t="s">
        <v>5210</v>
      </c>
      <c r="J61" s="391" t="s">
        <v>769</v>
      </c>
      <c r="K61" s="347"/>
      <c r="L61" s="391" t="s">
        <v>769</v>
      </c>
      <c r="M61" s="347"/>
      <c r="N61" s="393"/>
      <c r="O61" s="393"/>
      <c r="P61" s="393" t="s">
        <v>769</v>
      </c>
      <c r="Q61" s="348"/>
      <c r="R61" s="349"/>
    </row>
    <row r="62" spans="1:18" s="176" customFormat="1" ht="18.75" customHeight="1" x14ac:dyDescent="0.2">
      <c r="A62" s="907"/>
      <c r="B62" s="910"/>
      <c r="C62" s="378" t="s">
        <v>3814</v>
      </c>
      <c r="D62" s="913"/>
      <c r="E62" s="346">
        <v>150</v>
      </c>
      <c r="F62" s="346" t="s">
        <v>3407</v>
      </c>
      <c r="G62" s="916"/>
      <c r="H62" s="388" t="s">
        <v>5211</v>
      </c>
      <c r="I62" s="390" t="s">
        <v>5212</v>
      </c>
      <c r="J62" s="391" t="s">
        <v>769</v>
      </c>
      <c r="K62" s="347"/>
      <c r="L62" s="391" t="s">
        <v>769</v>
      </c>
      <c r="M62" s="347"/>
      <c r="N62" s="393"/>
      <c r="O62" s="393"/>
      <c r="P62" s="393" t="s">
        <v>769</v>
      </c>
      <c r="Q62" s="348"/>
      <c r="R62" s="349"/>
    </row>
    <row r="63" spans="1:18" s="176" customFormat="1" ht="22.5" customHeight="1" x14ac:dyDescent="0.2">
      <c r="A63" s="908"/>
      <c r="B63" s="911"/>
      <c r="C63" s="378" t="s">
        <v>5213</v>
      </c>
      <c r="D63" s="914"/>
      <c r="E63" s="346">
        <v>924.95</v>
      </c>
      <c r="F63" s="346" t="s">
        <v>3407</v>
      </c>
      <c r="G63" s="917"/>
      <c r="H63" s="388" t="s">
        <v>5214</v>
      </c>
      <c r="I63" s="390" t="s">
        <v>5215</v>
      </c>
      <c r="J63" s="391" t="s">
        <v>769</v>
      </c>
      <c r="K63" s="347"/>
      <c r="L63" s="391" t="s">
        <v>769</v>
      </c>
      <c r="M63" s="347"/>
      <c r="N63" s="393"/>
      <c r="O63" s="393"/>
      <c r="P63" s="393"/>
      <c r="Q63" s="348" t="s">
        <v>769</v>
      </c>
      <c r="R63" s="349"/>
    </row>
    <row r="64" spans="1:18" s="176" customFormat="1" ht="33.75" x14ac:dyDescent="0.2">
      <c r="A64" s="381">
        <f>+A61+1</f>
        <v>31</v>
      </c>
      <c r="B64" s="382" t="s">
        <v>5598</v>
      </c>
      <c r="C64" s="378" t="s">
        <v>5216</v>
      </c>
      <c r="D64" s="378" t="s">
        <v>5217</v>
      </c>
      <c r="E64" s="346">
        <v>850</v>
      </c>
      <c r="F64" s="346" t="s">
        <v>3273</v>
      </c>
      <c r="G64" s="385">
        <v>42404</v>
      </c>
      <c r="H64" s="388" t="s">
        <v>5218</v>
      </c>
      <c r="I64" s="390" t="s">
        <v>5219</v>
      </c>
      <c r="J64" s="391" t="s">
        <v>769</v>
      </c>
      <c r="K64" s="347"/>
      <c r="L64" s="391" t="s">
        <v>769</v>
      </c>
      <c r="M64" s="347"/>
      <c r="N64" s="393" t="s">
        <v>769</v>
      </c>
      <c r="O64" s="393"/>
      <c r="P64" s="393"/>
      <c r="Q64" s="348"/>
      <c r="R64" s="349"/>
    </row>
    <row r="65" spans="1:18" s="176" customFormat="1" ht="37.5" customHeight="1" x14ac:dyDescent="0.2">
      <c r="A65" s="381">
        <f>+A64+1</f>
        <v>32</v>
      </c>
      <c r="B65" s="382" t="s">
        <v>5599</v>
      </c>
      <c r="C65" s="378" t="s">
        <v>5220</v>
      </c>
      <c r="D65" s="378" t="s">
        <v>5221</v>
      </c>
      <c r="E65" s="346">
        <v>510</v>
      </c>
      <c r="F65" s="346" t="s">
        <v>3273</v>
      </c>
      <c r="G65" s="385">
        <v>42409</v>
      </c>
      <c r="H65" s="388" t="s">
        <v>5222</v>
      </c>
      <c r="I65" s="390" t="s">
        <v>5223</v>
      </c>
      <c r="J65" s="404" t="s">
        <v>3238</v>
      </c>
      <c r="K65" s="404" t="s">
        <v>3238</v>
      </c>
      <c r="L65" s="404" t="s">
        <v>3238</v>
      </c>
      <c r="M65" s="404" t="s">
        <v>3238</v>
      </c>
      <c r="N65" s="404" t="s">
        <v>3238</v>
      </c>
      <c r="O65" s="404" t="s">
        <v>3238</v>
      </c>
      <c r="P65" s="404" t="s">
        <v>3238</v>
      </c>
      <c r="Q65" s="404" t="s">
        <v>3238</v>
      </c>
      <c r="R65" s="349" t="s">
        <v>6206</v>
      </c>
    </row>
    <row r="66" spans="1:18" s="176" customFormat="1" ht="24.75" customHeight="1" x14ac:dyDescent="0.2">
      <c r="A66" s="381">
        <f>+A65+1</f>
        <v>33</v>
      </c>
      <c r="B66" s="382" t="s">
        <v>5600</v>
      </c>
      <c r="C66" s="378" t="s">
        <v>5224</v>
      </c>
      <c r="D66" s="378" t="s">
        <v>5225</v>
      </c>
      <c r="E66" s="346">
        <v>584.26</v>
      </c>
      <c r="F66" s="346" t="s">
        <v>3273</v>
      </c>
      <c r="G66" s="385">
        <v>42411</v>
      </c>
      <c r="H66" s="388" t="s">
        <v>5226</v>
      </c>
      <c r="I66" s="390" t="s">
        <v>5227</v>
      </c>
      <c r="J66" s="391" t="s">
        <v>769</v>
      </c>
      <c r="K66" s="347"/>
      <c r="L66" s="391" t="s">
        <v>769</v>
      </c>
      <c r="M66" s="347"/>
      <c r="N66" s="393" t="s">
        <v>769</v>
      </c>
      <c r="O66" s="393"/>
      <c r="P66" s="393"/>
      <c r="Q66" s="348"/>
      <c r="R66" s="349"/>
    </row>
    <row r="67" spans="1:18" s="176" customFormat="1" ht="45" x14ac:dyDescent="0.2">
      <c r="A67" s="381">
        <f>+A66+1</f>
        <v>34</v>
      </c>
      <c r="B67" s="382" t="s">
        <v>5601</v>
      </c>
      <c r="C67" s="378" t="s">
        <v>3604</v>
      </c>
      <c r="D67" s="378" t="s">
        <v>5228</v>
      </c>
      <c r="E67" s="346">
        <v>24785.360000000001</v>
      </c>
      <c r="F67" s="346" t="s">
        <v>3407</v>
      </c>
      <c r="G67" s="385">
        <v>42438</v>
      </c>
      <c r="H67" s="388" t="s">
        <v>5229</v>
      </c>
      <c r="I67" s="390" t="s">
        <v>5230</v>
      </c>
      <c r="J67" s="391" t="s">
        <v>769</v>
      </c>
      <c r="K67" s="347"/>
      <c r="L67" s="391" t="s">
        <v>769</v>
      </c>
      <c r="M67" s="347"/>
      <c r="N67" s="393"/>
      <c r="O67" s="393"/>
      <c r="P67" s="393"/>
      <c r="Q67" s="348" t="s">
        <v>769</v>
      </c>
      <c r="R67" s="349"/>
    </row>
    <row r="68" spans="1:18" s="176" customFormat="1" ht="22.5" x14ac:dyDescent="0.2">
      <c r="A68" s="381">
        <f>+A67+1</f>
        <v>35</v>
      </c>
      <c r="B68" s="382" t="s">
        <v>5602</v>
      </c>
      <c r="C68" s="378" t="s">
        <v>3604</v>
      </c>
      <c r="D68" s="378" t="s">
        <v>5231</v>
      </c>
      <c r="E68" s="346">
        <v>1556.06</v>
      </c>
      <c r="F68" s="346" t="s">
        <v>3273</v>
      </c>
      <c r="G68" s="385">
        <v>42416</v>
      </c>
      <c r="H68" s="388" t="s">
        <v>5232</v>
      </c>
      <c r="I68" s="390" t="s">
        <v>5233</v>
      </c>
      <c r="J68" s="391" t="s">
        <v>769</v>
      </c>
      <c r="K68" s="347"/>
      <c r="L68" s="391" t="s">
        <v>769</v>
      </c>
      <c r="M68" s="347"/>
      <c r="N68" s="393" t="s">
        <v>769</v>
      </c>
      <c r="O68" s="393"/>
      <c r="P68" s="393"/>
      <c r="Q68" s="348"/>
      <c r="R68" s="349"/>
    </row>
    <row r="69" spans="1:18" s="176" customFormat="1" ht="33.75" x14ac:dyDescent="0.2">
      <c r="A69" s="381">
        <f>+A68+1</f>
        <v>36</v>
      </c>
      <c r="B69" s="382" t="s">
        <v>5603</v>
      </c>
      <c r="C69" s="378" t="s">
        <v>5187</v>
      </c>
      <c r="D69" s="378" t="s">
        <v>5234</v>
      </c>
      <c r="E69" s="346">
        <v>3112.25</v>
      </c>
      <c r="F69" s="346" t="s">
        <v>3273</v>
      </c>
      <c r="G69" s="385">
        <v>42416</v>
      </c>
      <c r="H69" s="388" t="s">
        <v>5235</v>
      </c>
      <c r="I69" s="390" t="s">
        <v>5236</v>
      </c>
      <c r="J69" s="391" t="s">
        <v>769</v>
      </c>
      <c r="K69" s="347"/>
      <c r="L69" s="391" t="s">
        <v>769</v>
      </c>
      <c r="M69" s="347"/>
      <c r="N69" s="393" t="s">
        <v>769</v>
      </c>
      <c r="O69" s="393"/>
      <c r="P69" s="393"/>
      <c r="Q69" s="348"/>
      <c r="R69" s="349"/>
    </row>
    <row r="70" spans="1:18" s="176" customFormat="1" ht="48.75" x14ac:dyDescent="0.2">
      <c r="A70" s="381">
        <v>37</v>
      </c>
      <c r="B70" s="382" t="s">
        <v>5604</v>
      </c>
      <c r="C70" s="378" t="s">
        <v>3370</v>
      </c>
      <c r="D70" s="378" t="s">
        <v>3371</v>
      </c>
      <c r="E70" s="346">
        <v>11945</v>
      </c>
      <c r="F70" s="346" t="s">
        <v>3407</v>
      </c>
      <c r="G70" s="385">
        <v>42459</v>
      </c>
      <c r="H70" s="388" t="s">
        <v>5237</v>
      </c>
      <c r="I70" s="390" t="s">
        <v>5238</v>
      </c>
      <c r="J70" s="391" t="s">
        <v>769</v>
      </c>
      <c r="K70" s="347"/>
      <c r="L70" s="391" t="s">
        <v>769</v>
      </c>
      <c r="M70" s="347"/>
      <c r="N70" s="393" t="s">
        <v>769</v>
      </c>
      <c r="O70" s="393"/>
      <c r="P70" s="393"/>
      <c r="Q70" s="348"/>
      <c r="R70" s="349"/>
    </row>
    <row r="71" spans="1:18" s="176" customFormat="1" ht="33.75" customHeight="1" x14ac:dyDescent="0.2">
      <c r="A71" s="906">
        <v>38</v>
      </c>
      <c r="B71" s="909" t="s">
        <v>5605</v>
      </c>
      <c r="C71" s="378" t="s">
        <v>5239</v>
      </c>
      <c r="D71" s="912" t="s">
        <v>5240</v>
      </c>
      <c r="E71" s="346">
        <v>3020</v>
      </c>
      <c r="F71" s="346" t="s">
        <v>3407</v>
      </c>
      <c r="G71" s="915">
        <v>42432</v>
      </c>
      <c r="H71" s="388" t="s">
        <v>5241</v>
      </c>
      <c r="I71" s="390" t="s">
        <v>5242</v>
      </c>
      <c r="J71" s="391" t="s">
        <v>769</v>
      </c>
      <c r="K71" s="347"/>
      <c r="L71" s="391" t="s">
        <v>769</v>
      </c>
      <c r="M71" s="347"/>
      <c r="N71" s="393" t="s">
        <v>769</v>
      </c>
      <c r="O71" s="393"/>
      <c r="P71" s="393"/>
      <c r="Q71" s="348"/>
      <c r="R71" s="349"/>
    </row>
    <row r="72" spans="1:18" s="176" customFormat="1" ht="33" customHeight="1" x14ac:dyDescent="0.2">
      <c r="A72" s="907"/>
      <c r="B72" s="910"/>
      <c r="C72" s="378" t="s">
        <v>5243</v>
      </c>
      <c r="D72" s="913"/>
      <c r="E72" s="346">
        <v>695</v>
      </c>
      <c r="F72" s="346" t="s">
        <v>3407</v>
      </c>
      <c r="G72" s="916"/>
      <c r="H72" s="388" t="s">
        <v>5244</v>
      </c>
      <c r="I72" s="390" t="s">
        <v>5245</v>
      </c>
      <c r="J72" s="391" t="s">
        <v>769</v>
      </c>
      <c r="K72" s="347"/>
      <c r="L72" s="391" t="s">
        <v>769</v>
      </c>
      <c r="M72" s="347"/>
      <c r="N72" s="393" t="s">
        <v>769</v>
      </c>
      <c r="O72" s="393"/>
      <c r="P72" s="393"/>
      <c r="Q72" s="348"/>
      <c r="R72" s="349"/>
    </row>
    <row r="73" spans="1:18" s="176" customFormat="1" ht="33.75" x14ac:dyDescent="0.2">
      <c r="A73" s="908"/>
      <c r="B73" s="911"/>
      <c r="C73" s="378" t="s">
        <v>4702</v>
      </c>
      <c r="D73" s="914"/>
      <c r="E73" s="346">
        <v>949</v>
      </c>
      <c r="F73" s="346" t="s">
        <v>3407</v>
      </c>
      <c r="G73" s="917"/>
      <c r="H73" s="388" t="s">
        <v>5244</v>
      </c>
      <c r="I73" s="390" t="s">
        <v>5246</v>
      </c>
      <c r="J73" s="391" t="s">
        <v>769</v>
      </c>
      <c r="K73" s="347"/>
      <c r="L73" s="391" t="s">
        <v>769</v>
      </c>
      <c r="M73" s="347"/>
      <c r="N73" s="393" t="s">
        <v>769</v>
      </c>
      <c r="O73" s="393"/>
      <c r="P73" s="393"/>
      <c r="Q73" s="348"/>
      <c r="R73" s="349"/>
    </row>
    <row r="74" spans="1:18" s="176" customFormat="1" ht="28.5" customHeight="1" x14ac:dyDescent="0.2">
      <c r="A74" s="381">
        <v>39</v>
      </c>
      <c r="B74" s="382" t="s">
        <v>5606</v>
      </c>
      <c r="C74" s="378" t="s">
        <v>5247</v>
      </c>
      <c r="D74" s="378" t="s">
        <v>5248</v>
      </c>
      <c r="E74" s="346">
        <v>75.849999999999994</v>
      </c>
      <c r="F74" s="346" t="s">
        <v>3273</v>
      </c>
      <c r="G74" s="385">
        <v>42416</v>
      </c>
      <c r="H74" s="388" t="s">
        <v>5249</v>
      </c>
      <c r="I74" s="390" t="s">
        <v>5250</v>
      </c>
      <c r="J74" s="391" t="s">
        <v>769</v>
      </c>
      <c r="K74" s="347"/>
      <c r="L74" s="391" t="s">
        <v>769</v>
      </c>
      <c r="M74" s="347"/>
      <c r="N74" s="393"/>
      <c r="O74" s="393"/>
      <c r="P74" s="393" t="s">
        <v>769</v>
      </c>
      <c r="Q74" s="348"/>
      <c r="R74" s="349"/>
    </row>
    <row r="75" spans="1:18" s="176" customFormat="1" ht="31.5" customHeight="1" x14ac:dyDescent="0.2">
      <c r="A75" s="381">
        <v>40</v>
      </c>
      <c r="B75" s="382" t="s">
        <v>5607</v>
      </c>
      <c r="C75" s="378" t="s">
        <v>2004</v>
      </c>
      <c r="D75" s="378" t="s">
        <v>5251</v>
      </c>
      <c r="E75" s="346">
        <v>7590</v>
      </c>
      <c r="F75" s="346" t="s">
        <v>3273</v>
      </c>
      <c r="G75" s="385">
        <v>42429</v>
      </c>
      <c r="H75" s="388" t="s">
        <v>5252</v>
      </c>
      <c r="I75" s="390" t="s">
        <v>5253</v>
      </c>
      <c r="J75" s="391" t="s">
        <v>769</v>
      </c>
      <c r="K75" s="347"/>
      <c r="L75" s="391" t="s">
        <v>769</v>
      </c>
      <c r="M75" s="347"/>
      <c r="N75" s="393" t="s">
        <v>769</v>
      </c>
      <c r="O75" s="393"/>
      <c r="P75" s="393"/>
      <c r="Q75" s="348"/>
      <c r="R75" s="349"/>
    </row>
    <row r="76" spans="1:18" s="176" customFormat="1" ht="49.5" customHeight="1" x14ac:dyDescent="0.2">
      <c r="A76" s="906">
        <v>41</v>
      </c>
      <c r="B76" s="909" t="s">
        <v>5608</v>
      </c>
      <c r="C76" s="378" t="s">
        <v>5254</v>
      </c>
      <c r="D76" s="912" t="s">
        <v>5255</v>
      </c>
      <c r="E76" s="346">
        <v>1627</v>
      </c>
      <c r="F76" s="346" t="s">
        <v>3407</v>
      </c>
      <c r="G76" s="915">
        <v>42430</v>
      </c>
      <c r="H76" s="388" t="s">
        <v>5256</v>
      </c>
      <c r="I76" s="390" t="s">
        <v>5257</v>
      </c>
      <c r="J76" s="391" t="s">
        <v>769</v>
      </c>
      <c r="K76" s="347"/>
      <c r="L76" s="391" t="s">
        <v>769</v>
      </c>
      <c r="M76" s="347"/>
      <c r="N76" s="393"/>
      <c r="O76" s="393"/>
      <c r="P76" s="393" t="s">
        <v>769</v>
      </c>
      <c r="Q76" s="348"/>
      <c r="R76" s="349" t="s">
        <v>5609</v>
      </c>
    </row>
    <row r="77" spans="1:18" s="176" customFormat="1" ht="78" customHeight="1" x14ac:dyDescent="0.2">
      <c r="A77" s="907"/>
      <c r="B77" s="910"/>
      <c r="C77" s="378" t="s">
        <v>5258</v>
      </c>
      <c r="D77" s="913"/>
      <c r="E77" s="346">
        <v>450</v>
      </c>
      <c r="F77" s="346" t="s">
        <v>3407</v>
      </c>
      <c r="G77" s="916"/>
      <c r="H77" s="388" t="s">
        <v>5259</v>
      </c>
      <c r="I77" s="390" t="s">
        <v>5260</v>
      </c>
      <c r="J77" s="391" t="s">
        <v>769</v>
      </c>
      <c r="K77" s="347"/>
      <c r="L77" s="391" t="s">
        <v>769</v>
      </c>
      <c r="M77" s="347"/>
      <c r="N77" s="393"/>
      <c r="O77" s="393"/>
      <c r="P77" s="393" t="s">
        <v>769</v>
      </c>
      <c r="Q77" s="348"/>
      <c r="R77" s="349" t="s">
        <v>5610</v>
      </c>
    </row>
    <row r="78" spans="1:18" s="176" customFormat="1" ht="27" customHeight="1" x14ac:dyDescent="0.2">
      <c r="A78" s="907"/>
      <c r="B78" s="910"/>
      <c r="C78" s="378" t="s">
        <v>5261</v>
      </c>
      <c r="D78" s="913"/>
      <c r="E78" s="346">
        <v>216</v>
      </c>
      <c r="F78" s="346" t="s">
        <v>3407</v>
      </c>
      <c r="G78" s="916"/>
      <c r="H78" s="388" t="s">
        <v>5262</v>
      </c>
      <c r="I78" s="390" t="s">
        <v>5263</v>
      </c>
      <c r="J78" s="391" t="s">
        <v>769</v>
      </c>
      <c r="K78" s="347"/>
      <c r="L78" s="391" t="s">
        <v>769</v>
      </c>
      <c r="M78" s="347"/>
      <c r="N78" s="393"/>
      <c r="O78" s="393"/>
      <c r="P78" s="393" t="s">
        <v>769</v>
      </c>
      <c r="Q78" s="348"/>
      <c r="R78" s="349"/>
    </row>
    <row r="79" spans="1:18" s="176" customFormat="1" ht="27" customHeight="1" x14ac:dyDescent="0.2">
      <c r="A79" s="907"/>
      <c r="B79" s="910"/>
      <c r="C79" s="378" t="s">
        <v>5264</v>
      </c>
      <c r="D79" s="913"/>
      <c r="E79" s="346">
        <v>1131</v>
      </c>
      <c r="F79" s="346" t="s">
        <v>3407</v>
      </c>
      <c r="G79" s="916"/>
      <c r="H79" s="388" t="s">
        <v>5256</v>
      </c>
      <c r="I79" s="390" t="s">
        <v>5265</v>
      </c>
      <c r="J79" s="391" t="s">
        <v>769</v>
      </c>
      <c r="K79" s="347"/>
      <c r="L79" s="391" t="s">
        <v>769</v>
      </c>
      <c r="M79" s="347"/>
      <c r="N79" s="393"/>
      <c r="O79" s="393"/>
      <c r="P79" s="393" t="s">
        <v>769</v>
      </c>
      <c r="Q79" s="348"/>
      <c r="R79" s="349"/>
    </row>
    <row r="80" spans="1:18" s="176" customFormat="1" ht="27" customHeight="1" x14ac:dyDescent="0.2">
      <c r="A80" s="907"/>
      <c r="B80" s="910"/>
      <c r="C80" s="378" t="s">
        <v>3413</v>
      </c>
      <c r="D80" s="913"/>
      <c r="E80" s="346">
        <v>1959.4</v>
      </c>
      <c r="F80" s="346" t="s">
        <v>3407</v>
      </c>
      <c r="G80" s="916"/>
      <c r="H80" s="388" t="s">
        <v>5256</v>
      </c>
      <c r="I80" s="353" t="s">
        <v>5266</v>
      </c>
      <c r="J80" s="391" t="s">
        <v>769</v>
      </c>
      <c r="K80" s="347"/>
      <c r="L80" s="391" t="s">
        <v>769</v>
      </c>
      <c r="M80" s="347"/>
      <c r="N80" s="393"/>
      <c r="O80" s="393"/>
      <c r="P80" s="393" t="s">
        <v>769</v>
      </c>
      <c r="Q80" s="348"/>
      <c r="R80" s="349"/>
    </row>
    <row r="81" spans="1:18" s="176" customFormat="1" ht="27" customHeight="1" x14ac:dyDescent="0.2">
      <c r="A81" s="908"/>
      <c r="B81" s="911"/>
      <c r="C81" s="378" t="s">
        <v>3414</v>
      </c>
      <c r="D81" s="914"/>
      <c r="E81" s="346">
        <v>171.5</v>
      </c>
      <c r="F81" s="346" t="s">
        <v>3407</v>
      </c>
      <c r="G81" s="917"/>
      <c r="H81" s="388" t="s">
        <v>5267</v>
      </c>
      <c r="I81" s="354" t="s">
        <v>5268</v>
      </c>
      <c r="J81" s="391" t="s">
        <v>769</v>
      </c>
      <c r="K81" s="347"/>
      <c r="L81" s="391" t="s">
        <v>769</v>
      </c>
      <c r="M81" s="347"/>
      <c r="N81" s="393"/>
      <c r="O81" s="393"/>
      <c r="P81" s="393" t="s">
        <v>769</v>
      </c>
      <c r="Q81" s="348"/>
      <c r="R81" s="349"/>
    </row>
    <row r="82" spans="1:18" s="176" customFormat="1" ht="27" customHeight="1" x14ac:dyDescent="0.2">
      <c r="A82" s="906">
        <v>42</v>
      </c>
      <c r="B82" s="909" t="s">
        <v>5611</v>
      </c>
      <c r="C82" s="378" t="s">
        <v>5258</v>
      </c>
      <c r="D82" s="930" t="s">
        <v>5269</v>
      </c>
      <c r="E82" s="346">
        <v>607.35</v>
      </c>
      <c r="F82" s="346" t="s">
        <v>3407</v>
      </c>
      <c r="G82" s="915">
        <v>42437</v>
      </c>
      <c r="H82" s="388" t="s">
        <v>5270</v>
      </c>
      <c r="I82" s="390" t="s">
        <v>5271</v>
      </c>
      <c r="J82" s="391" t="s">
        <v>769</v>
      </c>
      <c r="K82" s="347"/>
      <c r="L82" s="391" t="s">
        <v>769</v>
      </c>
      <c r="M82" s="347"/>
      <c r="N82" s="393"/>
      <c r="O82" s="393"/>
      <c r="P82" s="393"/>
      <c r="Q82" s="348" t="s">
        <v>769</v>
      </c>
      <c r="R82" s="349"/>
    </row>
    <row r="83" spans="1:18" s="176" customFormat="1" ht="27" customHeight="1" x14ac:dyDescent="0.2">
      <c r="A83" s="907"/>
      <c r="B83" s="910"/>
      <c r="C83" s="378" t="s">
        <v>4385</v>
      </c>
      <c r="D83" s="931"/>
      <c r="E83" s="346">
        <v>210.88</v>
      </c>
      <c r="F83" s="346" t="s">
        <v>3407</v>
      </c>
      <c r="G83" s="916"/>
      <c r="H83" s="388" t="s">
        <v>5272</v>
      </c>
      <c r="I83" s="390" t="s">
        <v>5273</v>
      </c>
      <c r="J83" s="391" t="s">
        <v>769</v>
      </c>
      <c r="K83" s="347"/>
      <c r="L83" s="391" t="s">
        <v>769</v>
      </c>
      <c r="M83" s="347"/>
      <c r="N83" s="393"/>
      <c r="O83" s="393"/>
      <c r="P83" s="393" t="s">
        <v>769</v>
      </c>
      <c r="Q83" s="348"/>
      <c r="R83" s="349"/>
    </row>
    <row r="84" spans="1:18" s="176" customFormat="1" ht="33.75" x14ac:dyDescent="0.2">
      <c r="A84" s="907"/>
      <c r="B84" s="910"/>
      <c r="C84" s="378" t="s">
        <v>4702</v>
      </c>
      <c r="D84" s="931"/>
      <c r="E84" s="346">
        <v>920</v>
      </c>
      <c r="F84" s="346" t="s">
        <v>3407</v>
      </c>
      <c r="G84" s="916"/>
      <c r="H84" s="388" t="s">
        <v>5274</v>
      </c>
      <c r="I84" s="390" t="s">
        <v>5275</v>
      </c>
      <c r="J84" s="391" t="s">
        <v>769</v>
      </c>
      <c r="K84" s="347"/>
      <c r="L84" s="391" t="s">
        <v>769</v>
      </c>
      <c r="M84" s="347"/>
      <c r="N84" s="393"/>
      <c r="O84" s="393"/>
      <c r="P84" s="393" t="s">
        <v>769</v>
      </c>
      <c r="Q84" s="348"/>
      <c r="R84" s="349"/>
    </row>
    <row r="85" spans="1:18" s="176" customFormat="1" ht="27" customHeight="1" x14ac:dyDescent="0.2">
      <c r="A85" s="908"/>
      <c r="B85" s="911"/>
      <c r="C85" s="378" t="s">
        <v>3464</v>
      </c>
      <c r="D85" s="932"/>
      <c r="E85" s="346">
        <v>264.89999999999998</v>
      </c>
      <c r="F85" s="346" t="s">
        <v>3407</v>
      </c>
      <c r="G85" s="917"/>
      <c r="H85" s="388" t="s">
        <v>5276</v>
      </c>
      <c r="I85" s="390" t="s">
        <v>5277</v>
      </c>
      <c r="J85" s="391" t="s">
        <v>769</v>
      </c>
      <c r="K85" s="347"/>
      <c r="L85" s="391" t="s">
        <v>769</v>
      </c>
      <c r="M85" s="347"/>
      <c r="N85" s="393"/>
      <c r="O85" s="393"/>
      <c r="P85" s="393" t="s">
        <v>769</v>
      </c>
      <c r="Q85" s="348"/>
      <c r="R85" s="349"/>
    </row>
    <row r="86" spans="1:18" s="176" customFormat="1" ht="33.75" x14ac:dyDescent="0.2">
      <c r="A86" s="381">
        <v>43</v>
      </c>
      <c r="B86" s="382" t="s">
        <v>5612</v>
      </c>
      <c r="C86" s="378" t="s">
        <v>3821</v>
      </c>
      <c r="D86" s="378" t="s">
        <v>5278</v>
      </c>
      <c r="E86" s="346">
        <v>380</v>
      </c>
      <c r="F86" s="346" t="s">
        <v>3273</v>
      </c>
      <c r="G86" s="385">
        <v>42426</v>
      </c>
      <c r="H86" s="388" t="s">
        <v>5279</v>
      </c>
      <c r="I86" s="390" t="s">
        <v>5280</v>
      </c>
      <c r="J86" s="391" t="s">
        <v>769</v>
      </c>
      <c r="K86" s="347"/>
      <c r="L86" s="391" t="s">
        <v>769</v>
      </c>
      <c r="M86" s="347"/>
      <c r="N86" s="393" t="s">
        <v>769</v>
      </c>
      <c r="O86" s="393"/>
      <c r="P86" s="393"/>
      <c r="Q86" s="348"/>
      <c r="R86" s="349"/>
    </row>
    <row r="87" spans="1:18" s="176" customFormat="1" ht="22.5" x14ac:dyDescent="0.2">
      <c r="A87" s="381">
        <v>44</v>
      </c>
      <c r="B87" s="382" t="s">
        <v>5613</v>
      </c>
      <c r="C87" s="378" t="s">
        <v>3424</v>
      </c>
      <c r="D87" s="378" t="s">
        <v>5281</v>
      </c>
      <c r="E87" s="346">
        <v>5664</v>
      </c>
      <c r="F87" s="346" t="s">
        <v>3407</v>
      </c>
      <c r="G87" s="385">
        <v>42432</v>
      </c>
      <c r="H87" s="388" t="s">
        <v>5282</v>
      </c>
      <c r="I87" s="390" t="s">
        <v>5283</v>
      </c>
      <c r="J87" s="391" t="s">
        <v>769</v>
      </c>
      <c r="K87" s="347"/>
      <c r="L87" s="391" t="s">
        <v>769</v>
      </c>
      <c r="M87" s="347"/>
      <c r="N87" s="393" t="s">
        <v>769</v>
      </c>
      <c r="O87" s="393"/>
      <c r="P87" s="393"/>
      <c r="Q87" s="348"/>
      <c r="R87" s="349"/>
    </row>
    <row r="88" spans="1:18" s="176" customFormat="1" ht="30" customHeight="1" x14ac:dyDescent="0.2">
      <c r="A88" s="906">
        <v>45</v>
      </c>
      <c r="B88" s="909" t="s">
        <v>5614</v>
      </c>
      <c r="C88" s="378" t="s">
        <v>5258</v>
      </c>
      <c r="D88" s="912" t="s">
        <v>5284</v>
      </c>
      <c r="E88" s="346">
        <v>1125</v>
      </c>
      <c r="F88" s="346" t="s">
        <v>3407</v>
      </c>
      <c r="G88" s="915">
        <v>42438</v>
      </c>
      <c r="H88" s="388" t="s">
        <v>5285</v>
      </c>
      <c r="I88" s="390" t="s">
        <v>5286</v>
      </c>
      <c r="J88" s="391" t="s">
        <v>769</v>
      </c>
      <c r="K88" s="347"/>
      <c r="L88" s="391" t="s">
        <v>769</v>
      </c>
      <c r="M88" s="347"/>
      <c r="N88" s="393" t="s">
        <v>769</v>
      </c>
      <c r="O88" s="393"/>
      <c r="P88" s="393"/>
      <c r="Q88" s="348"/>
      <c r="R88" s="349"/>
    </row>
    <row r="89" spans="1:18" s="176" customFormat="1" ht="30" customHeight="1" x14ac:dyDescent="0.2">
      <c r="A89" s="908"/>
      <c r="B89" s="911"/>
      <c r="C89" s="378" t="s">
        <v>5287</v>
      </c>
      <c r="D89" s="914"/>
      <c r="E89" s="346">
        <v>798.05</v>
      </c>
      <c r="F89" s="346" t="s">
        <v>3407</v>
      </c>
      <c r="G89" s="917"/>
      <c r="H89" s="388" t="s">
        <v>5285</v>
      </c>
      <c r="I89" s="390" t="s">
        <v>5288</v>
      </c>
      <c r="J89" s="391" t="s">
        <v>769</v>
      </c>
      <c r="K89" s="347"/>
      <c r="L89" s="391" t="s">
        <v>769</v>
      </c>
      <c r="M89" s="347"/>
      <c r="N89" s="393" t="s">
        <v>769</v>
      </c>
      <c r="O89" s="393"/>
      <c r="P89" s="393"/>
      <c r="Q89" s="348"/>
      <c r="R89" s="349"/>
    </row>
    <row r="90" spans="1:18" s="176" customFormat="1" ht="46.5" customHeight="1" x14ac:dyDescent="0.2">
      <c r="A90" s="381">
        <v>46</v>
      </c>
      <c r="B90" s="382" t="s">
        <v>5615</v>
      </c>
      <c r="C90" s="378" t="s">
        <v>5289</v>
      </c>
      <c r="D90" s="378" t="s">
        <v>5290</v>
      </c>
      <c r="E90" s="346">
        <v>1000</v>
      </c>
      <c r="F90" s="346" t="s">
        <v>3407</v>
      </c>
      <c r="G90" s="385">
        <v>42439</v>
      </c>
      <c r="H90" s="388" t="s">
        <v>5291</v>
      </c>
      <c r="I90" s="390" t="s">
        <v>5292</v>
      </c>
      <c r="J90" s="391" t="s">
        <v>769</v>
      </c>
      <c r="K90" s="347"/>
      <c r="L90" s="391" t="s">
        <v>769</v>
      </c>
      <c r="M90" s="347"/>
      <c r="N90" s="393"/>
      <c r="O90" s="393"/>
      <c r="P90" s="393" t="s">
        <v>769</v>
      </c>
      <c r="Q90" s="348"/>
      <c r="R90" s="349"/>
    </row>
    <row r="91" spans="1:18" s="176" customFormat="1" ht="33.75" x14ac:dyDescent="0.2">
      <c r="A91" s="381">
        <v>47</v>
      </c>
      <c r="B91" s="382" t="s">
        <v>5616</v>
      </c>
      <c r="C91" s="378" t="s">
        <v>4169</v>
      </c>
      <c r="D91" s="378" t="s">
        <v>5293</v>
      </c>
      <c r="E91" s="346">
        <v>3000</v>
      </c>
      <c r="F91" s="346" t="s">
        <v>3407</v>
      </c>
      <c r="G91" s="385">
        <v>42430</v>
      </c>
      <c r="H91" s="388" t="s">
        <v>5294</v>
      </c>
      <c r="I91" s="390" t="s">
        <v>5295</v>
      </c>
      <c r="J91" s="391" t="s">
        <v>769</v>
      </c>
      <c r="K91" s="347"/>
      <c r="L91" s="391" t="s">
        <v>769</v>
      </c>
      <c r="M91" s="347"/>
      <c r="N91" s="393" t="s">
        <v>769</v>
      </c>
      <c r="O91" s="393"/>
      <c r="P91" s="393"/>
      <c r="Q91" s="348"/>
      <c r="R91" s="349"/>
    </row>
    <row r="92" spans="1:18" s="176" customFormat="1" ht="33.75" x14ac:dyDescent="0.2">
      <c r="A92" s="381">
        <v>48</v>
      </c>
      <c r="B92" s="382" t="s">
        <v>5617</v>
      </c>
      <c r="C92" s="378" t="s">
        <v>5147</v>
      </c>
      <c r="D92" s="378" t="s">
        <v>5296</v>
      </c>
      <c r="E92" s="346">
        <v>102.5</v>
      </c>
      <c r="F92" s="346" t="s">
        <v>3273</v>
      </c>
      <c r="G92" s="385">
        <v>42425</v>
      </c>
      <c r="H92" s="388" t="s">
        <v>5297</v>
      </c>
      <c r="I92" s="390" t="s">
        <v>5298</v>
      </c>
      <c r="J92" s="393" t="s">
        <v>769</v>
      </c>
      <c r="K92" s="370"/>
      <c r="L92" s="393" t="s">
        <v>769</v>
      </c>
      <c r="M92" s="370"/>
      <c r="N92" s="393" t="s">
        <v>769</v>
      </c>
      <c r="O92" s="393"/>
      <c r="P92" s="393"/>
      <c r="Q92" s="348"/>
      <c r="R92" s="349"/>
    </row>
    <row r="93" spans="1:18" s="176" customFormat="1" ht="18.75" customHeight="1" x14ac:dyDescent="0.2">
      <c r="A93" s="906">
        <v>49</v>
      </c>
      <c r="B93" s="909" t="s">
        <v>5618</v>
      </c>
      <c r="C93" s="378" t="s">
        <v>5299</v>
      </c>
      <c r="D93" s="912" t="s">
        <v>5300</v>
      </c>
      <c r="E93" s="346">
        <v>5137.5</v>
      </c>
      <c r="F93" s="346" t="s">
        <v>3531</v>
      </c>
      <c r="G93" s="915">
        <v>42466</v>
      </c>
      <c r="H93" s="388" t="s">
        <v>5301</v>
      </c>
      <c r="I93" s="390" t="s">
        <v>5302</v>
      </c>
      <c r="J93" s="391" t="s">
        <v>769</v>
      </c>
      <c r="K93" s="347"/>
      <c r="L93" s="391" t="s">
        <v>769</v>
      </c>
      <c r="M93" s="347"/>
      <c r="N93" s="393" t="s">
        <v>769</v>
      </c>
      <c r="O93" s="393"/>
      <c r="P93" s="393"/>
      <c r="Q93" s="348"/>
      <c r="R93" s="349"/>
    </row>
    <row r="94" spans="1:18" s="176" customFormat="1" ht="18.75" customHeight="1" x14ac:dyDescent="0.2">
      <c r="A94" s="907"/>
      <c r="B94" s="910"/>
      <c r="C94" s="378" t="s">
        <v>75</v>
      </c>
      <c r="D94" s="913"/>
      <c r="E94" s="346">
        <v>377.5</v>
      </c>
      <c r="F94" s="346" t="s">
        <v>3531</v>
      </c>
      <c r="G94" s="916"/>
      <c r="H94" s="388" t="s">
        <v>5303</v>
      </c>
      <c r="I94" s="390" t="s">
        <v>5304</v>
      </c>
      <c r="J94" s="391" t="s">
        <v>769</v>
      </c>
      <c r="K94" s="347"/>
      <c r="L94" s="391" t="s">
        <v>769</v>
      </c>
      <c r="M94" s="347"/>
      <c r="N94" s="393" t="s">
        <v>769</v>
      </c>
      <c r="O94" s="393"/>
      <c r="P94" s="393"/>
      <c r="Q94" s="348"/>
      <c r="R94" s="349"/>
    </row>
    <row r="95" spans="1:18" s="176" customFormat="1" ht="18.75" customHeight="1" x14ac:dyDescent="0.2">
      <c r="A95" s="907"/>
      <c r="B95" s="910"/>
      <c r="C95" s="378" t="s">
        <v>1696</v>
      </c>
      <c r="D95" s="913"/>
      <c r="E95" s="346">
        <v>353.3</v>
      </c>
      <c r="F95" s="346" t="s">
        <v>3531</v>
      </c>
      <c r="G95" s="916"/>
      <c r="H95" s="388" t="s">
        <v>5305</v>
      </c>
      <c r="I95" s="390" t="s">
        <v>5306</v>
      </c>
      <c r="J95" s="391" t="s">
        <v>769</v>
      </c>
      <c r="K95" s="347"/>
      <c r="L95" s="391" t="s">
        <v>769</v>
      </c>
      <c r="M95" s="347"/>
      <c r="N95" s="393" t="s">
        <v>769</v>
      </c>
      <c r="O95" s="393"/>
      <c r="P95" s="393"/>
      <c r="Q95" s="348"/>
      <c r="R95" s="349"/>
    </row>
    <row r="96" spans="1:18" s="176" customFormat="1" ht="18.75" customHeight="1" x14ac:dyDescent="0.2">
      <c r="A96" s="907"/>
      <c r="B96" s="910"/>
      <c r="C96" s="378" t="s">
        <v>147</v>
      </c>
      <c r="D96" s="913"/>
      <c r="E96" s="346">
        <v>1425.26</v>
      </c>
      <c r="F96" s="346" t="s">
        <v>3531</v>
      </c>
      <c r="G96" s="916"/>
      <c r="H96" s="388" t="s">
        <v>5307</v>
      </c>
      <c r="I96" s="390" t="s">
        <v>5308</v>
      </c>
      <c r="J96" s="391" t="s">
        <v>769</v>
      </c>
      <c r="K96" s="347"/>
      <c r="L96" s="391" t="s">
        <v>769</v>
      </c>
      <c r="M96" s="347"/>
      <c r="N96" s="393" t="s">
        <v>769</v>
      </c>
      <c r="O96" s="393"/>
      <c r="P96" s="393"/>
      <c r="Q96" s="348"/>
      <c r="R96" s="349"/>
    </row>
    <row r="97" spans="1:18" s="176" customFormat="1" ht="30" customHeight="1" x14ac:dyDescent="0.2">
      <c r="A97" s="907"/>
      <c r="B97" s="910"/>
      <c r="C97" s="378" t="s">
        <v>5309</v>
      </c>
      <c r="D97" s="913"/>
      <c r="E97" s="346">
        <v>340.25</v>
      </c>
      <c r="F97" s="346" t="s">
        <v>3531</v>
      </c>
      <c r="G97" s="916"/>
      <c r="H97" s="388" t="s">
        <v>5310</v>
      </c>
      <c r="I97" s="390" t="s">
        <v>5311</v>
      </c>
      <c r="J97" s="391" t="s">
        <v>769</v>
      </c>
      <c r="K97" s="347"/>
      <c r="L97" s="391" t="s">
        <v>769</v>
      </c>
      <c r="M97" s="347"/>
      <c r="N97" s="393" t="s">
        <v>769</v>
      </c>
      <c r="O97" s="393"/>
      <c r="P97" s="393"/>
      <c r="Q97" s="348"/>
      <c r="R97" s="349"/>
    </row>
    <row r="98" spans="1:18" s="176" customFormat="1" ht="18.75" customHeight="1" x14ac:dyDescent="0.2">
      <c r="A98" s="907"/>
      <c r="B98" s="910"/>
      <c r="C98" s="378" t="s">
        <v>2009</v>
      </c>
      <c r="D98" s="913"/>
      <c r="E98" s="346">
        <v>26.5</v>
      </c>
      <c r="F98" s="346" t="s">
        <v>3531</v>
      </c>
      <c r="G98" s="916"/>
      <c r="H98" s="388" t="s">
        <v>5312</v>
      </c>
      <c r="I98" s="390" t="s">
        <v>5313</v>
      </c>
      <c r="J98" s="391" t="s">
        <v>769</v>
      </c>
      <c r="K98" s="347"/>
      <c r="L98" s="391" t="s">
        <v>769</v>
      </c>
      <c r="M98" s="347"/>
      <c r="N98" s="393" t="s">
        <v>769</v>
      </c>
      <c r="O98" s="393"/>
      <c r="P98" s="393"/>
      <c r="Q98" s="348"/>
      <c r="R98" s="349"/>
    </row>
    <row r="99" spans="1:18" s="176" customFormat="1" ht="25.5" customHeight="1" x14ac:dyDescent="0.2">
      <c r="A99" s="907"/>
      <c r="B99" s="910"/>
      <c r="C99" s="378" t="s">
        <v>5314</v>
      </c>
      <c r="D99" s="913"/>
      <c r="E99" s="346">
        <v>434.8</v>
      </c>
      <c r="F99" s="346" t="s">
        <v>3531</v>
      </c>
      <c r="G99" s="916"/>
      <c r="H99" s="388" t="s">
        <v>5303</v>
      </c>
      <c r="I99" s="390" t="s">
        <v>5315</v>
      </c>
      <c r="J99" s="391" t="s">
        <v>769</v>
      </c>
      <c r="K99" s="347"/>
      <c r="L99" s="391" t="s">
        <v>769</v>
      </c>
      <c r="M99" s="347"/>
      <c r="N99" s="393" t="s">
        <v>769</v>
      </c>
      <c r="O99" s="393"/>
      <c r="P99" s="393"/>
      <c r="Q99" s="348"/>
      <c r="R99" s="349"/>
    </row>
    <row r="100" spans="1:18" s="176" customFormat="1" ht="26.25" customHeight="1" x14ac:dyDescent="0.2">
      <c r="A100" s="908"/>
      <c r="B100" s="911"/>
      <c r="C100" s="378" t="s">
        <v>149</v>
      </c>
      <c r="D100" s="914"/>
      <c r="E100" s="346">
        <v>732.35</v>
      </c>
      <c r="F100" s="346" t="s">
        <v>3531</v>
      </c>
      <c r="G100" s="917"/>
      <c r="H100" s="388" t="s">
        <v>5316</v>
      </c>
      <c r="I100" s="390" t="s">
        <v>5317</v>
      </c>
      <c r="J100" s="391" t="s">
        <v>769</v>
      </c>
      <c r="K100" s="347"/>
      <c r="L100" s="391" t="s">
        <v>769</v>
      </c>
      <c r="M100" s="347"/>
      <c r="N100" s="393" t="s">
        <v>769</v>
      </c>
      <c r="O100" s="393"/>
      <c r="P100" s="393"/>
      <c r="Q100" s="348"/>
      <c r="R100" s="349"/>
    </row>
    <row r="101" spans="1:18" s="176" customFormat="1" ht="27" customHeight="1" x14ac:dyDescent="0.2">
      <c r="A101" s="906">
        <v>50</v>
      </c>
      <c r="B101" s="909" t="s">
        <v>5619</v>
      </c>
      <c r="C101" s="378" t="s">
        <v>3468</v>
      </c>
      <c r="D101" s="912" t="s">
        <v>5318</v>
      </c>
      <c r="E101" s="346">
        <v>5565.25</v>
      </c>
      <c r="F101" s="346" t="s">
        <v>3407</v>
      </c>
      <c r="G101" s="936">
        <v>42458</v>
      </c>
      <c r="H101" s="388" t="s">
        <v>5319</v>
      </c>
      <c r="I101" s="390" t="s">
        <v>5320</v>
      </c>
      <c r="J101" s="391" t="s">
        <v>769</v>
      </c>
      <c r="K101" s="347"/>
      <c r="L101" s="391" t="s">
        <v>769</v>
      </c>
      <c r="M101" s="347"/>
      <c r="N101" s="393" t="s">
        <v>769</v>
      </c>
      <c r="O101" s="393"/>
      <c r="P101" s="393"/>
      <c r="Q101" s="348"/>
      <c r="R101" s="349"/>
    </row>
    <row r="102" spans="1:18" s="176" customFormat="1" ht="50.25" customHeight="1" x14ac:dyDescent="0.2">
      <c r="A102" s="907"/>
      <c r="B102" s="910"/>
      <c r="C102" s="378" t="s">
        <v>4385</v>
      </c>
      <c r="D102" s="913"/>
      <c r="E102" s="346">
        <v>1709</v>
      </c>
      <c r="F102" s="346" t="s">
        <v>3407</v>
      </c>
      <c r="G102" s="937"/>
      <c r="H102" s="388" t="s">
        <v>5321</v>
      </c>
      <c r="I102" s="390" t="s">
        <v>5322</v>
      </c>
      <c r="J102" s="391" t="s">
        <v>769</v>
      </c>
      <c r="K102" s="347"/>
      <c r="L102" s="391" t="s">
        <v>769</v>
      </c>
      <c r="M102" s="347"/>
      <c r="N102" s="393"/>
      <c r="O102" s="393"/>
      <c r="P102" s="393" t="s">
        <v>769</v>
      </c>
      <c r="Q102" s="348"/>
      <c r="R102" s="349" t="s">
        <v>5620</v>
      </c>
    </row>
    <row r="103" spans="1:18" s="176" customFormat="1" ht="39.75" customHeight="1" x14ac:dyDescent="0.2">
      <c r="A103" s="908"/>
      <c r="B103" s="911"/>
      <c r="C103" s="378" t="s">
        <v>4702</v>
      </c>
      <c r="D103" s="914"/>
      <c r="E103" s="346">
        <v>624</v>
      </c>
      <c r="F103" s="346" t="s">
        <v>3407</v>
      </c>
      <c r="G103" s="938"/>
      <c r="H103" s="388" t="s">
        <v>5323</v>
      </c>
      <c r="I103" s="390" t="s">
        <v>5324</v>
      </c>
      <c r="J103" s="391" t="s">
        <v>769</v>
      </c>
      <c r="K103" s="347"/>
      <c r="L103" s="391" t="s">
        <v>769</v>
      </c>
      <c r="M103" s="347"/>
      <c r="N103" s="393" t="s">
        <v>769</v>
      </c>
      <c r="O103" s="393"/>
      <c r="P103" s="393"/>
      <c r="Q103" s="348"/>
      <c r="R103" s="349"/>
    </row>
    <row r="104" spans="1:18" s="176" customFormat="1" ht="72.75" customHeight="1" x14ac:dyDescent="0.2">
      <c r="A104" s="381">
        <v>51</v>
      </c>
      <c r="B104" s="382" t="s">
        <v>5621</v>
      </c>
      <c r="C104" s="378" t="s">
        <v>5325</v>
      </c>
      <c r="D104" s="378" t="s">
        <v>5326</v>
      </c>
      <c r="E104" s="346">
        <v>3390</v>
      </c>
      <c r="F104" s="346" t="s">
        <v>3551</v>
      </c>
      <c r="G104" s="385">
        <v>42493</v>
      </c>
      <c r="H104" s="388" t="s">
        <v>5327</v>
      </c>
      <c r="I104" s="390" t="s">
        <v>5328</v>
      </c>
      <c r="J104" s="391" t="s">
        <v>769</v>
      </c>
      <c r="K104" s="347"/>
      <c r="L104" s="391" t="s">
        <v>769</v>
      </c>
      <c r="M104" s="347"/>
      <c r="N104" s="393" t="s">
        <v>769</v>
      </c>
      <c r="O104" s="393"/>
      <c r="P104" s="393"/>
      <c r="Q104" s="348"/>
      <c r="R104" s="349"/>
    </row>
    <row r="105" spans="1:18" s="176" customFormat="1" ht="33.75" x14ac:dyDescent="0.2">
      <c r="A105" s="381">
        <v>52</v>
      </c>
      <c r="B105" s="382" t="s">
        <v>5622</v>
      </c>
      <c r="C105" s="378" t="s">
        <v>5329</v>
      </c>
      <c r="D105" s="378" t="s">
        <v>5330</v>
      </c>
      <c r="E105" s="346">
        <v>740</v>
      </c>
      <c r="F105" s="346" t="s">
        <v>3407</v>
      </c>
      <c r="G105" s="385">
        <v>42443</v>
      </c>
      <c r="H105" s="388" t="s">
        <v>5331</v>
      </c>
      <c r="I105" s="390" t="s">
        <v>5332</v>
      </c>
      <c r="J105" s="391" t="s">
        <v>769</v>
      </c>
      <c r="K105" s="347"/>
      <c r="L105" s="391" t="s">
        <v>769</v>
      </c>
      <c r="M105" s="347"/>
      <c r="N105" s="393" t="s">
        <v>769</v>
      </c>
      <c r="O105" s="393"/>
      <c r="P105" s="393"/>
      <c r="Q105" s="348"/>
      <c r="R105" s="349"/>
    </row>
    <row r="106" spans="1:18" s="176" customFormat="1" ht="33.75" x14ac:dyDescent="0.2">
      <c r="A106" s="381">
        <v>53</v>
      </c>
      <c r="B106" s="382" t="s">
        <v>5623</v>
      </c>
      <c r="C106" s="378" t="s">
        <v>4530</v>
      </c>
      <c r="D106" s="378" t="s">
        <v>5333</v>
      </c>
      <c r="E106" s="346">
        <v>359</v>
      </c>
      <c r="F106" s="346" t="s">
        <v>3407</v>
      </c>
      <c r="G106" s="385">
        <v>42439</v>
      </c>
      <c r="H106" s="388" t="s">
        <v>5334</v>
      </c>
      <c r="I106" s="390" t="s">
        <v>5335</v>
      </c>
      <c r="J106" s="391" t="s">
        <v>769</v>
      </c>
      <c r="K106" s="347"/>
      <c r="L106" s="391" t="s">
        <v>769</v>
      </c>
      <c r="M106" s="347"/>
      <c r="N106" s="393"/>
      <c r="O106" s="393"/>
      <c r="P106" s="393" t="s">
        <v>769</v>
      </c>
      <c r="Q106" s="348"/>
      <c r="R106" s="349"/>
    </row>
    <row r="107" spans="1:18" s="176" customFormat="1" ht="33.75" x14ac:dyDescent="0.2">
      <c r="A107" s="381">
        <v>54</v>
      </c>
      <c r="B107" s="382" t="s">
        <v>5624</v>
      </c>
      <c r="C107" s="378" t="s">
        <v>5104</v>
      </c>
      <c r="D107" s="378" t="s">
        <v>5336</v>
      </c>
      <c r="E107" s="346">
        <v>90</v>
      </c>
      <c r="F107" s="346" t="s">
        <v>3407</v>
      </c>
      <c r="G107" s="385">
        <v>42436</v>
      </c>
      <c r="H107" s="388" t="s">
        <v>5337</v>
      </c>
      <c r="I107" s="390" t="s">
        <v>5338</v>
      </c>
      <c r="J107" s="391" t="s">
        <v>769</v>
      </c>
      <c r="K107" s="347"/>
      <c r="L107" s="391" t="s">
        <v>769</v>
      </c>
      <c r="M107" s="347"/>
      <c r="N107" s="393" t="s">
        <v>769</v>
      </c>
      <c r="O107" s="393"/>
      <c r="P107" s="393"/>
      <c r="Q107" s="348"/>
      <c r="R107" s="349"/>
    </row>
    <row r="108" spans="1:18" s="176" customFormat="1" ht="22.5" customHeight="1" x14ac:dyDescent="0.2">
      <c r="A108" s="906">
        <v>55</v>
      </c>
      <c r="B108" s="909" t="s">
        <v>5625</v>
      </c>
      <c r="C108" s="378" t="s">
        <v>5339</v>
      </c>
      <c r="D108" s="912" t="s">
        <v>5340</v>
      </c>
      <c r="E108" s="346">
        <v>420</v>
      </c>
      <c r="F108" s="346" t="s">
        <v>3407</v>
      </c>
      <c r="G108" s="915">
        <v>42444</v>
      </c>
      <c r="H108" s="933" t="s">
        <v>5341</v>
      </c>
      <c r="I108" s="390" t="s">
        <v>5342</v>
      </c>
      <c r="J108" s="391" t="s">
        <v>769</v>
      </c>
      <c r="K108" s="347"/>
      <c r="L108" s="391" t="s">
        <v>769</v>
      </c>
      <c r="M108" s="347"/>
      <c r="N108" s="393"/>
      <c r="O108" s="393"/>
      <c r="P108" s="393" t="s">
        <v>769</v>
      </c>
      <c r="Q108" s="348"/>
      <c r="R108" s="349"/>
    </row>
    <row r="109" spans="1:18" s="176" customFormat="1" ht="18.75" customHeight="1" x14ac:dyDescent="0.2">
      <c r="A109" s="907"/>
      <c r="B109" s="910"/>
      <c r="C109" s="378" t="s">
        <v>5343</v>
      </c>
      <c r="D109" s="913"/>
      <c r="E109" s="346">
        <v>678</v>
      </c>
      <c r="F109" s="346" t="s">
        <v>3407</v>
      </c>
      <c r="G109" s="916"/>
      <c r="H109" s="934"/>
      <c r="I109" s="390" t="s">
        <v>5344</v>
      </c>
      <c r="J109" s="391" t="s">
        <v>769</v>
      </c>
      <c r="K109" s="347"/>
      <c r="L109" s="391" t="s">
        <v>769</v>
      </c>
      <c r="M109" s="347"/>
      <c r="N109" s="393" t="s">
        <v>769</v>
      </c>
      <c r="O109" s="393"/>
      <c r="P109" s="393"/>
      <c r="Q109" s="348"/>
      <c r="R109" s="349"/>
    </row>
    <row r="110" spans="1:18" s="176" customFormat="1" ht="22.5" customHeight="1" x14ac:dyDescent="0.2">
      <c r="A110" s="907"/>
      <c r="B110" s="910"/>
      <c r="C110" s="378" t="s">
        <v>5345</v>
      </c>
      <c r="D110" s="913"/>
      <c r="E110" s="346">
        <v>336.06</v>
      </c>
      <c r="F110" s="346" t="s">
        <v>3407</v>
      </c>
      <c r="G110" s="916"/>
      <c r="H110" s="934"/>
      <c r="I110" s="390" t="s">
        <v>5346</v>
      </c>
      <c r="J110" s="391" t="s">
        <v>769</v>
      </c>
      <c r="K110" s="347"/>
      <c r="L110" s="391" t="s">
        <v>769</v>
      </c>
      <c r="M110" s="347"/>
      <c r="N110" s="393"/>
      <c r="O110" s="393"/>
      <c r="P110" s="393" t="s">
        <v>769</v>
      </c>
      <c r="Q110" s="348"/>
      <c r="R110" s="349"/>
    </row>
    <row r="111" spans="1:18" s="176" customFormat="1" ht="18.75" customHeight="1" x14ac:dyDescent="0.2">
      <c r="A111" s="907"/>
      <c r="B111" s="910"/>
      <c r="C111" s="378" t="s">
        <v>5347</v>
      </c>
      <c r="D111" s="913"/>
      <c r="E111" s="346">
        <v>542.4</v>
      </c>
      <c r="F111" s="346" t="s">
        <v>3407</v>
      </c>
      <c r="G111" s="916"/>
      <c r="H111" s="934"/>
      <c r="I111" s="390" t="s">
        <v>5348</v>
      </c>
      <c r="J111" s="391" t="s">
        <v>769</v>
      </c>
      <c r="K111" s="347"/>
      <c r="L111" s="391" t="s">
        <v>769</v>
      </c>
      <c r="M111" s="347"/>
      <c r="N111" s="393"/>
      <c r="O111" s="393"/>
      <c r="P111" s="393" t="s">
        <v>769</v>
      </c>
      <c r="Q111" s="348"/>
      <c r="R111" s="349"/>
    </row>
    <row r="112" spans="1:18" s="176" customFormat="1" ht="18.75" customHeight="1" x14ac:dyDescent="0.2">
      <c r="A112" s="908"/>
      <c r="B112" s="911"/>
      <c r="C112" s="378" t="s">
        <v>5349</v>
      </c>
      <c r="D112" s="914"/>
      <c r="E112" s="346">
        <v>759.3</v>
      </c>
      <c r="F112" s="346" t="s">
        <v>3407</v>
      </c>
      <c r="G112" s="917"/>
      <c r="H112" s="935"/>
      <c r="I112" s="390" t="s">
        <v>5350</v>
      </c>
      <c r="J112" s="391" t="s">
        <v>769</v>
      </c>
      <c r="K112" s="347"/>
      <c r="L112" s="391" t="s">
        <v>769</v>
      </c>
      <c r="M112" s="347"/>
      <c r="N112" s="393"/>
      <c r="O112" s="393"/>
      <c r="P112" s="393" t="s">
        <v>769</v>
      </c>
      <c r="Q112" s="348"/>
      <c r="R112" s="349"/>
    </row>
    <row r="113" spans="1:18" s="176" customFormat="1" ht="45" x14ac:dyDescent="0.2">
      <c r="A113" s="381">
        <v>56</v>
      </c>
      <c r="B113" s="382" t="s">
        <v>5626</v>
      </c>
      <c r="C113" s="378" t="s">
        <v>5351</v>
      </c>
      <c r="D113" s="378" t="s">
        <v>5352</v>
      </c>
      <c r="E113" s="346">
        <v>9944</v>
      </c>
      <c r="F113" s="346" t="s">
        <v>3407</v>
      </c>
      <c r="G113" s="385">
        <v>42458</v>
      </c>
      <c r="H113" s="388" t="s">
        <v>5353</v>
      </c>
      <c r="I113" s="390" t="s">
        <v>5354</v>
      </c>
      <c r="J113" s="391" t="s">
        <v>769</v>
      </c>
      <c r="K113" s="347"/>
      <c r="L113" s="391" t="s">
        <v>769</v>
      </c>
      <c r="M113" s="347"/>
      <c r="N113" s="393"/>
      <c r="O113" s="393"/>
      <c r="P113" s="393" t="s">
        <v>769</v>
      </c>
      <c r="Q113" s="348"/>
      <c r="R113" s="349"/>
    </row>
    <row r="114" spans="1:18" s="176" customFormat="1" ht="22.5" x14ac:dyDescent="0.2">
      <c r="A114" s="381">
        <v>57</v>
      </c>
      <c r="B114" s="382" t="s">
        <v>5627</v>
      </c>
      <c r="C114" s="378" t="s">
        <v>3549</v>
      </c>
      <c r="D114" s="378" t="s">
        <v>5355</v>
      </c>
      <c r="E114" s="346">
        <v>1500</v>
      </c>
      <c r="F114" s="346" t="s">
        <v>3407</v>
      </c>
      <c r="G114" s="385">
        <v>42458</v>
      </c>
      <c r="H114" s="388" t="s">
        <v>5356</v>
      </c>
      <c r="I114" s="390" t="s">
        <v>5357</v>
      </c>
      <c r="J114" s="391" t="s">
        <v>769</v>
      </c>
      <c r="K114" s="347"/>
      <c r="L114" s="391" t="s">
        <v>769</v>
      </c>
      <c r="M114" s="347"/>
      <c r="N114" s="393" t="s">
        <v>769</v>
      </c>
      <c r="O114" s="393"/>
      <c r="P114" s="393"/>
      <c r="Q114" s="348"/>
      <c r="R114" s="349"/>
    </row>
    <row r="115" spans="1:18" s="176" customFormat="1" ht="33.75" x14ac:dyDescent="0.2">
      <c r="A115" s="381">
        <v>58</v>
      </c>
      <c r="B115" s="382" t="s">
        <v>5628</v>
      </c>
      <c r="C115" s="378" t="s">
        <v>5358</v>
      </c>
      <c r="D115" s="378" t="s">
        <v>5359</v>
      </c>
      <c r="E115" s="346">
        <v>3092</v>
      </c>
      <c r="F115" s="346" t="s">
        <v>3531</v>
      </c>
      <c r="G115" s="385">
        <v>42481</v>
      </c>
      <c r="H115" s="388" t="s">
        <v>5360</v>
      </c>
      <c r="I115" s="390" t="s">
        <v>5361</v>
      </c>
      <c r="J115" s="391" t="s">
        <v>769</v>
      </c>
      <c r="K115" s="347"/>
      <c r="L115" s="391" t="s">
        <v>769</v>
      </c>
      <c r="M115" s="347"/>
      <c r="N115" s="393" t="s">
        <v>769</v>
      </c>
      <c r="O115" s="393"/>
      <c r="P115" s="393"/>
      <c r="Q115" s="348"/>
      <c r="R115" s="349"/>
    </row>
    <row r="116" spans="1:18" s="176" customFormat="1" ht="27" customHeight="1" x14ac:dyDescent="0.2">
      <c r="A116" s="906">
        <v>59</v>
      </c>
      <c r="B116" s="909" t="s">
        <v>5629</v>
      </c>
      <c r="C116" s="378" t="s">
        <v>4002</v>
      </c>
      <c r="D116" s="912" t="s">
        <v>5929</v>
      </c>
      <c r="E116" s="346">
        <v>2741.6</v>
      </c>
      <c r="F116" s="346" t="s">
        <v>3531</v>
      </c>
      <c r="G116" s="385">
        <v>42475</v>
      </c>
      <c r="H116" s="388" t="s">
        <v>5362</v>
      </c>
      <c r="I116" s="390" t="s">
        <v>5363</v>
      </c>
      <c r="J116" s="391" t="s">
        <v>769</v>
      </c>
      <c r="K116" s="347"/>
      <c r="L116" s="391" t="s">
        <v>769</v>
      </c>
      <c r="M116" s="347"/>
      <c r="N116" s="393" t="s">
        <v>769</v>
      </c>
      <c r="O116" s="393"/>
      <c r="P116" s="393"/>
      <c r="Q116" s="348"/>
      <c r="R116" s="349"/>
    </row>
    <row r="117" spans="1:18" s="176" customFormat="1" ht="27" customHeight="1" x14ac:dyDescent="0.2">
      <c r="A117" s="908"/>
      <c r="B117" s="911"/>
      <c r="C117" s="378" t="s">
        <v>5243</v>
      </c>
      <c r="D117" s="914"/>
      <c r="E117" s="346">
        <v>1412.9</v>
      </c>
      <c r="F117" s="346" t="s">
        <v>3531</v>
      </c>
      <c r="G117" s="385">
        <v>42475</v>
      </c>
      <c r="H117" s="388" t="s">
        <v>5362</v>
      </c>
      <c r="I117" s="390" t="s">
        <v>5364</v>
      </c>
      <c r="J117" s="391" t="s">
        <v>769</v>
      </c>
      <c r="K117" s="347"/>
      <c r="L117" s="391" t="s">
        <v>769</v>
      </c>
      <c r="M117" s="347"/>
      <c r="N117" s="393" t="s">
        <v>769</v>
      </c>
      <c r="O117" s="393"/>
      <c r="P117" s="393"/>
      <c r="Q117" s="348"/>
      <c r="R117" s="349"/>
    </row>
    <row r="118" spans="1:18" s="176" customFormat="1" ht="33.75" x14ac:dyDescent="0.2">
      <c r="A118" s="381">
        <v>60</v>
      </c>
      <c r="B118" s="382" t="s">
        <v>5630</v>
      </c>
      <c r="C118" s="378" t="s">
        <v>4341</v>
      </c>
      <c r="D118" s="378" t="s">
        <v>5365</v>
      </c>
      <c r="E118" s="346">
        <v>1000</v>
      </c>
      <c r="F118" s="346" t="s">
        <v>3407</v>
      </c>
      <c r="G118" s="385">
        <v>42458</v>
      </c>
      <c r="H118" s="388" t="s">
        <v>5366</v>
      </c>
      <c r="I118" s="390" t="s">
        <v>5367</v>
      </c>
      <c r="J118" s="391" t="s">
        <v>769</v>
      </c>
      <c r="K118" s="347"/>
      <c r="L118" s="391" t="s">
        <v>769</v>
      </c>
      <c r="M118" s="347"/>
      <c r="N118" s="393"/>
      <c r="O118" s="393"/>
      <c r="P118" s="393"/>
      <c r="Q118" s="348" t="s">
        <v>769</v>
      </c>
      <c r="R118" s="349"/>
    </row>
    <row r="119" spans="1:18" s="176" customFormat="1" ht="56.25" x14ac:dyDescent="0.2">
      <c r="A119" s="381">
        <v>61</v>
      </c>
      <c r="B119" s="382" t="s">
        <v>5631</v>
      </c>
      <c r="C119" s="378" t="s">
        <v>4160</v>
      </c>
      <c r="D119" s="378" t="s">
        <v>5368</v>
      </c>
      <c r="E119" s="346">
        <v>3200</v>
      </c>
      <c r="F119" s="346" t="s">
        <v>3531</v>
      </c>
      <c r="G119" s="385">
        <v>42464</v>
      </c>
      <c r="H119" s="388" t="s">
        <v>5369</v>
      </c>
      <c r="I119" s="390" t="s">
        <v>5370</v>
      </c>
      <c r="J119" s="391" t="s">
        <v>769</v>
      </c>
      <c r="K119" s="347"/>
      <c r="L119" s="391" t="s">
        <v>769</v>
      </c>
      <c r="M119" s="347"/>
      <c r="N119" s="393" t="s">
        <v>769</v>
      </c>
      <c r="O119" s="393"/>
      <c r="P119" s="393"/>
      <c r="Q119" s="348"/>
      <c r="R119" s="349"/>
    </row>
    <row r="120" spans="1:18" s="176" customFormat="1" ht="45" x14ac:dyDescent="0.2">
      <c r="A120" s="381">
        <v>62</v>
      </c>
      <c r="B120" s="382" t="s">
        <v>5632</v>
      </c>
      <c r="C120" s="378" t="s">
        <v>4341</v>
      </c>
      <c r="D120" s="378" t="s">
        <v>5371</v>
      </c>
      <c r="E120" s="346">
        <v>1805</v>
      </c>
      <c r="F120" s="346" t="s">
        <v>3407</v>
      </c>
      <c r="G120" s="385">
        <v>42460</v>
      </c>
      <c r="H120" s="388" t="s">
        <v>5372</v>
      </c>
      <c r="I120" s="390" t="s">
        <v>5373</v>
      </c>
      <c r="J120" s="391" t="s">
        <v>769</v>
      </c>
      <c r="K120" s="347"/>
      <c r="L120" s="391" t="s">
        <v>769</v>
      </c>
      <c r="M120" s="347"/>
      <c r="N120" s="393"/>
      <c r="O120" s="393"/>
      <c r="P120" s="393" t="s">
        <v>769</v>
      </c>
      <c r="Q120" s="348"/>
      <c r="R120" s="349"/>
    </row>
    <row r="121" spans="1:18" s="176" customFormat="1" ht="36.75" customHeight="1" x14ac:dyDescent="0.2">
      <c r="A121" s="906">
        <v>63</v>
      </c>
      <c r="B121" s="909" t="s">
        <v>5633</v>
      </c>
      <c r="C121" s="378" t="s">
        <v>3258</v>
      </c>
      <c r="D121" s="912" t="s">
        <v>5374</v>
      </c>
      <c r="E121" s="346">
        <v>796</v>
      </c>
      <c r="F121" s="346" t="s">
        <v>3407</v>
      </c>
      <c r="G121" s="915">
        <v>42446</v>
      </c>
      <c r="H121" s="918" t="s">
        <v>5375</v>
      </c>
      <c r="I121" s="390" t="s">
        <v>5376</v>
      </c>
      <c r="J121" s="391" t="s">
        <v>769</v>
      </c>
      <c r="K121" s="347"/>
      <c r="L121" s="391" t="s">
        <v>769</v>
      </c>
      <c r="M121" s="347"/>
      <c r="N121" s="393" t="s">
        <v>769</v>
      </c>
      <c r="O121" s="393"/>
      <c r="P121" s="393"/>
      <c r="Q121" s="348"/>
      <c r="R121" s="349"/>
    </row>
    <row r="122" spans="1:18" s="176" customFormat="1" ht="29.25" customHeight="1" x14ac:dyDescent="0.2">
      <c r="A122" s="908"/>
      <c r="B122" s="911"/>
      <c r="C122" s="378" t="s">
        <v>3255</v>
      </c>
      <c r="D122" s="914"/>
      <c r="E122" s="346">
        <v>873.26</v>
      </c>
      <c r="F122" s="346" t="s">
        <v>3407</v>
      </c>
      <c r="G122" s="917"/>
      <c r="H122" s="920"/>
      <c r="I122" s="390" t="s">
        <v>5377</v>
      </c>
      <c r="J122" s="391" t="s">
        <v>769</v>
      </c>
      <c r="K122" s="347"/>
      <c r="L122" s="391" t="s">
        <v>769</v>
      </c>
      <c r="M122" s="347"/>
      <c r="N122" s="393" t="s">
        <v>769</v>
      </c>
      <c r="O122" s="393"/>
      <c r="P122" s="393"/>
      <c r="Q122" s="348"/>
      <c r="R122" s="349"/>
    </row>
    <row r="123" spans="1:18" s="176" customFormat="1" ht="18.75" customHeight="1" x14ac:dyDescent="0.2">
      <c r="A123" s="906">
        <v>64</v>
      </c>
      <c r="B123" s="909" t="s">
        <v>5634</v>
      </c>
      <c r="C123" s="378" t="s">
        <v>75</v>
      </c>
      <c r="D123" s="912" t="s">
        <v>5378</v>
      </c>
      <c r="E123" s="346">
        <v>2350.8000000000002</v>
      </c>
      <c r="F123" s="346" t="s">
        <v>3531</v>
      </c>
      <c r="G123" s="915">
        <v>42472</v>
      </c>
      <c r="H123" s="388" t="s">
        <v>5379</v>
      </c>
      <c r="I123" s="390" t="s">
        <v>5380</v>
      </c>
      <c r="J123" s="391" t="s">
        <v>769</v>
      </c>
      <c r="K123" s="347"/>
      <c r="L123" s="391" t="s">
        <v>769</v>
      </c>
      <c r="M123" s="347"/>
      <c r="N123" s="393" t="s">
        <v>769</v>
      </c>
      <c r="O123" s="393"/>
      <c r="P123" s="393"/>
      <c r="Q123" s="348"/>
      <c r="R123" s="349"/>
    </row>
    <row r="124" spans="1:18" s="176" customFormat="1" ht="18.75" customHeight="1" x14ac:dyDescent="0.2">
      <c r="A124" s="907"/>
      <c r="B124" s="910"/>
      <c r="C124" s="378" t="s">
        <v>78</v>
      </c>
      <c r="D124" s="913"/>
      <c r="E124" s="346">
        <v>2459.2800000000002</v>
      </c>
      <c r="F124" s="346" t="s">
        <v>3531</v>
      </c>
      <c r="G124" s="916"/>
      <c r="H124" s="388" t="s">
        <v>5381</v>
      </c>
      <c r="I124" s="390" t="s">
        <v>5382</v>
      </c>
      <c r="J124" s="391" t="s">
        <v>769</v>
      </c>
      <c r="K124" s="347"/>
      <c r="L124" s="391" t="s">
        <v>769</v>
      </c>
      <c r="M124" s="347"/>
      <c r="N124" s="393" t="s">
        <v>769</v>
      </c>
      <c r="O124" s="393"/>
      <c r="P124" s="393"/>
      <c r="Q124" s="348"/>
      <c r="R124" s="349"/>
    </row>
    <row r="125" spans="1:18" s="176" customFormat="1" ht="18.75" customHeight="1" x14ac:dyDescent="0.2">
      <c r="A125" s="907"/>
      <c r="B125" s="910"/>
      <c r="C125" s="378" t="s">
        <v>1696</v>
      </c>
      <c r="D125" s="913"/>
      <c r="E125" s="346">
        <v>150</v>
      </c>
      <c r="F125" s="346" t="s">
        <v>3531</v>
      </c>
      <c r="G125" s="916"/>
      <c r="H125" s="388" t="s">
        <v>5383</v>
      </c>
      <c r="I125" s="390" t="s">
        <v>5384</v>
      </c>
      <c r="J125" s="391" t="s">
        <v>769</v>
      </c>
      <c r="K125" s="347"/>
      <c r="L125" s="391" t="s">
        <v>769</v>
      </c>
      <c r="M125" s="347"/>
      <c r="N125" s="393" t="s">
        <v>769</v>
      </c>
      <c r="O125" s="393"/>
      <c r="P125" s="393"/>
      <c r="Q125" s="348"/>
      <c r="R125" s="349"/>
    </row>
    <row r="126" spans="1:18" s="176" customFormat="1" ht="18.75" customHeight="1" x14ac:dyDescent="0.2">
      <c r="A126" s="908"/>
      <c r="B126" s="911"/>
      <c r="C126" s="378" t="s">
        <v>608</v>
      </c>
      <c r="D126" s="914"/>
      <c r="E126" s="346">
        <v>1993</v>
      </c>
      <c r="F126" s="346" t="s">
        <v>3531</v>
      </c>
      <c r="G126" s="917"/>
      <c r="H126" s="388" t="s">
        <v>5385</v>
      </c>
      <c r="I126" s="390" t="s">
        <v>5386</v>
      </c>
      <c r="J126" s="391" t="s">
        <v>769</v>
      </c>
      <c r="K126" s="347"/>
      <c r="L126" s="391" t="s">
        <v>769</v>
      </c>
      <c r="M126" s="347"/>
      <c r="N126" s="393" t="s">
        <v>769</v>
      </c>
      <c r="O126" s="393"/>
      <c r="P126" s="393"/>
      <c r="Q126" s="348"/>
      <c r="R126" s="349"/>
    </row>
    <row r="127" spans="1:18" s="176" customFormat="1" ht="18.75" x14ac:dyDescent="0.2">
      <c r="A127" s="906">
        <v>65</v>
      </c>
      <c r="B127" s="909" t="s">
        <v>5635</v>
      </c>
      <c r="C127" s="378" t="s">
        <v>3464</v>
      </c>
      <c r="D127" s="912" t="s">
        <v>5387</v>
      </c>
      <c r="E127" s="346">
        <v>72</v>
      </c>
      <c r="F127" s="346" t="s">
        <v>3531</v>
      </c>
      <c r="G127" s="915">
        <v>42467</v>
      </c>
      <c r="H127" s="388" t="s">
        <v>5388</v>
      </c>
      <c r="I127" s="390" t="s">
        <v>5389</v>
      </c>
      <c r="J127" s="391" t="s">
        <v>769</v>
      </c>
      <c r="K127" s="347"/>
      <c r="L127" s="391" t="s">
        <v>769</v>
      </c>
      <c r="M127" s="347"/>
      <c r="N127" s="393"/>
      <c r="O127" s="393"/>
      <c r="P127" s="393" t="s">
        <v>769</v>
      </c>
      <c r="Q127" s="348"/>
      <c r="R127" s="349"/>
    </row>
    <row r="128" spans="1:18" s="176" customFormat="1" ht="18.75" x14ac:dyDescent="0.2">
      <c r="A128" s="908"/>
      <c r="B128" s="911"/>
      <c r="C128" s="378" t="s">
        <v>5287</v>
      </c>
      <c r="D128" s="914"/>
      <c r="E128" s="346">
        <v>357.5</v>
      </c>
      <c r="F128" s="346" t="s">
        <v>3531</v>
      </c>
      <c r="G128" s="917"/>
      <c r="H128" s="388" t="s">
        <v>5390</v>
      </c>
      <c r="I128" s="390" t="s">
        <v>5391</v>
      </c>
      <c r="J128" s="391" t="s">
        <v>769</v>
      </c>
      <c r="K128" s="347"/>
      <c r="L128" s="391" t="s">
        <v>769</v>
      </c>
      <c r="M128" s="347"/>
      <c r="N128" s="393"/>
      <c r="O128" s="393"/>
      <c r="P128" s="393"/>
      <c r="Q128" s="348" t="s">
        <v>769</v>
      </c>
      <c r="R128" s="349"/>
    </row>
    <row r="129" spans="1:18" s="176" customFormat="1" ht="22.5" x14ac:dyDescent="0.2">
      <c r="A129" s="906">
        <v>66</v>
      </c>
      <c r="B129" s="909" t="s">
        <v>5636</v>
      </c>
      <c r="C129" s="378" t="s">
        <v>5243</v>
      </c>
      <c r="D129" s="912" t="s">
        <v>5392</v>
      </c>
      <c r="E129" s="346">
        <v>127.43</v>
      </c>
      <c r="F129" s="346" t="s">
        <v>3531</v>
      </c>
      <c r="G129" s="915">
        <v>42481</v>
      </c>
      <c r="H129" s="388" t="s">
        <v>5393</v>
      </c>
      <c r="I129" s="390" t="s">
        <v>5394</v>
      </c>
      <c r="J129" s="391" t="s">
        <v>769</v>
      </c>
      <c r="K129" s="347"/>
      <c r="L129" s="391" t="s">
        <v>769</v>
      </c>
      <c r="M129" s="347"/>
      <c r="N129" s="393" t="s">
        <v>769</v>
      </c>
      <c r="O129" s="393"/>
      <c r="P129" s="393"/>
      <c r="Q129" s="348"/>
      <c r="R129" s="349"/>
    </row>
    <row r="130" spans="1:18" s="176" customFormat="1" ht="18.75" x14ac:dyDescent="0.2">
      <c r="A130" s="907"/>
      <c r="B130" s="910"/>
      <c r="C130" s="378" t="s">
        <v>5239</v>
      </c>
      <c r="D130" s="913"/>
      <c r="E130" s="346">
        <v>1194.75</v>
      </c>
      <c r="F130" s="346" t="s">
        <v>3531</v>
      </c>
      <c r="G130" s="916"/>
      <c r="H130" s="388" t="s">
        <v>5395</v>
      </c>
      <c r="I130" s="390" t="s">
        <v>5396</v>
      </c>
      <c r="J130" s="391" t="s">
        <v>769</v>
      </c>
      <c r="K130" s="347"/>
      <c r="L130" s="391" t="s">
        <v>769</v>
      </c>
      <c r="M130" s="347"/>
      <c r="N130" s="393" t="s">
        <v>769</v>
      </c>
      <c r="O130" s="393"/>
      <c r="P130" s="393"/>
      <c r="Q130" s="348"/>
      <c r="R130" s="349"/>
    </row>
    <row r="131" spans="1:18" s="176" customFormat="1" ht="33.75" x14ac:dyDescent="0.2">
      <c r="A131" s="907"/>
      <c r="B131" s="910"/>
      <c r="C131" s="378" t="s">
        <v>4702</v>
      </c>
      <c r="D131" s="913"/>
      <c r="E131" s="346">
        <v>276</v>
      </c>
      <c r="F131" s="346" t="s">
        <v>3531</v>
      </c>
      <c r="G131" s="916"/>
      <c r="H131" s="388" t="s">
        <v>5397</v>
      </c>
      <c r="I131" s="390" t="s">
        <v>5398</v>
      </c>
      <c r="J131" s="391" t="s">
        <v>769</v>
      </c>
      <c r="K131" s="347"/>
      <c r="L131" s="391" t="s">
        <v>769</v>
      </c>
      <c r="M131" s="347"/>
      <c r="N131" s="393" t="s">
        <v>769</v>
      </c>
      <c r="O131" s="393"/>
      <c r="P131" s="393"/>
      <c r="Q131" s="348"/>
      <c r="R131" s="349"/>
    </row>
    <row r="132" spans="1:18" s="176" customFormat="1" ht="18.75" x14ac:dyDescent="0.2">
      <c r="A132" s="907"/>
      <c r="B132" s="910"/>
      <c r="C132" s="378" t="s">
        <v>4385</v>
      </c>
      <c r="D132" s="913"/>
      <c r="E132" s="346">
        <v>187.58</v>
      </c>
      <c r="F132" s="346" t="s">
        <v>3531</v>
      </c>
      <c r="G132" s="916"/>
      <c r="H132" s="388" t="s">
        <v>5399</v>
      </c>
      <c r="I132" s="390" t="s">
        <v>5400</v>
      </c>
      <c r="J132" s="391" t="s">
        <v>769</v>
      </c>
      <c r="K132" s="347"/>
      <c r="L132" s="391" t="s">
        <v>769</v>
      </c>
      <c r="M132" s="347"/>
      <c r="N132" s="393" t="s">
        <v>769</v>
      </c>
      <c r="O132" s="393"/>
      <c r="P132" s="393"/>
      <c r="Q132" s="348"/>
      <c r="R132" s="349"/>
    </row>
    <row r="133" spans="1:18" s="176" customFormat="1" ht="18.75" x14ac:dyDescent="0.2">
      <c r="A133" s="908"/>
      <c r="B133" s="911"/>
      <c r="C133" s="378" t="s">
        <v>4397</v>
      </c>
      <c r="D133" s="914"/>
      <c r="E133" s="346">
        <v>34.549999999999997</v>
      </c>
      <c r="F133" s="346" t="s">
        <v>3531</v>
      </c>
      <c r="G133" s="917"/>
      <c r="H133" s="388" t="s">
        <v>5401</v>
      </c>
      <c r="I133" s="390" t="s">
        <v>5402</v>
      </c>
      <c r="J133" s="391" t="s">
        <v>769</v>
      </c>
      <c r="K133" s="347"/>
      <c r="L133" s="391" t="s">
        <v>769</v>
      </c>
      <c r="M133" s="347"/>
      <c r="N133" s="393" t="s">
        <v>769</v>
      </c>
      <c r="O133" s="393"/>
      <c r="P133" s="393"/>
      <c r="Q133" s="348"/>
      <c r="R133" s="349"/>
    </row>
    <row r="134" spans="1:18" s="176" customFormat="1" ht="29.25" x14ac:dyDescent="0.2">
      <c r="A134" s="381">
        <v>67</v>
      </c>
      <c r="B134" s="382" t="s">
        <v>5637</v>
      </c>
      <c r="C134" s="378" t="s">
        <v>3382</v>
      </c>
      <c r="D134" s="378" t="s">
        <v>5403</v>
      </c>
      <c r="E134" s="346">
        <v>1600</v>
      </c>
      <c r="F134" s="346" t="s">
        <v>3531</v>
      </c>
      <c r="G134" s="385">
        <v>42481</v>
      </c>
      <c r="H134" s="388" t="s">
        <v>5360</v>
      </c>
      <c r="I134" s="390" t="s">
        <v>5404</v>
      </c>
      <c r="J134" s="393" t="s">
        <v>769</v>
      </c>
      <c r="K134" s="370"/>
      <c r="L134" s="393" t="s">
        <v>769</v>
      </c>
      <c r="M134" s="370"/>
      <c r="N134" s="393" t="s">
        <v>769</v>
      </c>
      <c r="O134" s="393"/>
      <c r="P134" s="393"/>
      <c r="Q134" s="348"/>
      <c r="R134" s="349"/>
    </row>
    <row r="135" spans="1:18" s="176" customFormat="1" ht="72" customHeight="1" x14ac:dyDescent="0.2">
      <c r="A135" s="906">
        <v>68</v>
      </c>
      <c r="B135" s="909" t="s">
        <v>5638</v>
      </c>
      <c r="C135" s="378" t="s">
        <v>5405</v>
      </c>
      <c r="D135" s="912" t="s">
        <v>5406</v>
      </c>
      <c r="E135" s="346">
        <v>383.9</v>
      </c>
      <c r="F135" s="346" t="s">
        <v>3551</v>
      </c>
      <c r="G135" s="915">
        <v>42506</v>
      </c>
      <c r="H135" s="388" t="s">
        <v>5407</v>
      </c>
      <c r="I135" s="390" t="s">
        <v>5408</v>
      </c>
      <c r="J135" s="391"/>
      <c r="K135" s="391" t="s">
        <v>769</v>
      </c>
      <c r="L135" s="391" t="s">
        <v>769</v>
      </c>
      <c r="M135" s="347"/>
      <c r="N135" s="393"/>
      <c r="O135" s="393"/>
      <c r="P135" s="393"/>
      <c r="Q135" s="348" t="s">
        <v>769</v>
      </c>
      <c r="R135" s="349" t="s">
        <v>5915</v>
      </c>
    </row>
    <row r="136" spans="1:18" s="176" customFormat="1" ht="29.25" customHeight="1" x14ac:dyDescent="0.2">
      <c r="A136" s="907"/>
      <c r="B136" s="910"/>
      <c r="C136" s="378" t="s">
        <v>4548</v>
      </c>
      <c r="D136" s="913"/>
      <c r="E136" s="346">
        <v>1457.16</v>
      </c>
      <c r="F136" s="346" t="s">
        <v>3551</v>
      </c>
      <c r="G136" s="916"/>
      <c r="H136" s="388" t="s">
        <v>5407</v>
      </c>
      <c r="I136" s="390" t="s">
        <v>5409</v>
      </c>
      <c r="J136" s="391" t="s">
        <v>769</v>
      </c>
      <c r="K136" s="347"/>
      <c r="L136" s="391" t="s">
        <v>769</v>
      </c>
      <c r="M136" s="347"/>
      <c r="N136" s="393" t="s">
        <v>769</v>
      </c>
      <c r="O136" s="393"/>
      <c r="P136" s="393"/>
      <c r="Q136" s="348"/>
      <c r="R136" s="349"/>
    </row>
    <row r="137" spans="1:18" s="176" customFormat="1" ht="68.25" customHeight="1" x14ac:dyDescent="0.2">
      <c r="A137" s="907"/>
      <c r="B137" s="910"/>
      <c r="C137" s="378" t="s">
        <v>3563</v>
      </c>
      <c r="D137" s="913"/>
      <c r="E137" s="346">
        <v>5233.5</v>
      </c>
      <c r="F137" s="346" t="s">
        <v>3551</v>
      </c>
      <c r="G137" s="916"/>
      <c r="H137" s="388" t="s">
        <v>5407</v>
      </c>
      <c r="I137" s="390" t="s">
        <v>5410</v>
      </c>
      <c r="J137" s="393"/>
      <c r="K137" s="393" t="s">
        <v>769</v>
      </c>
      <c r="L137" s="393"/>
      <c r="M137" s="401" t="s">
        <v>769</v>
      </c>
      <c r="N137" s="393"/>
      <c r="O137" s="393"/>
      <c r="P137" s="393"/>
      <c r="Q137" s="348" t="s">
        <v>769</v>
      </c>
      <c r="R137" s="349" t="s">
        <v>6204</v>
      </c>
    </row>
    <row r="138" spans="1:18" s="176" customFormat="1" ht="29.25" customHeight="1" x14ac:dyDescent="0.2">
      <c r="A138" s="907"/>
      <c r="B138" s="910"/>
      <c r="C138" s="378" t="s">
        <v>5411</v>
      </c>
      <c r="D138" s="913"/>
      <c r="E138" s="346">
        <v>3165.12</v>
      </c>
      <c r="F138" s="346" t="s">
        <v>3551</v>
      </c>
      <c r="G138" s="916"/>
      <c r="H138" s="388" t="s">
        <v>5407</v>
      </c>
      <c r="I138" s="390" t="s">
        <v>5412</v>
      </c>
      <c r="J138" s="391" t="s">
        <v>769</v>
      </c>
      <c r="K138" s="347"/>
      <c r="L138" s="391" t="s">
        <v>769</v>
      </c>
      <c r="M138" s="347"/>
      <c r="N138" s="393" t="s">
        <v>769</v>
      </c>
      <c r="O138" s="393"/>
      <c r="P138" s="393"/>
      <c r="Q138" s="348"/>
      <c r="R138" s="349"/>
    </row>
    <row r="139" spans="1:18" s="176" customFormat="1" ht="29.25" customHeight="1" x14ac:dyDescent="0.2">
      <c r="A139" s="908"/>
      <c r="B139" s="911"/>
      <c r="C139" s="378" t="s">
        <v>5413</v>
      </c>
      <c r="D139" s="913"/>
      <c r="E139" s="346">
        <v>609</v>
      </c>
      <c r="F139" s="346" t="s">
        <v>3551</v>
      </c>
      <c r="G139" s="917"/>
      <c r="H139" s="388" t="s">
        <v>5407</v>
      </c>
      <c r="I139" s="390" t="s">
        <v>5414</v>
      </c>
      <c r="J139" s="391" t="s">
        <v>769</v>
      </c>
      <c r="K139" s="347"/>
      <c r="L139" s="391" t="s">
        <v>769</v>
      </c>
      <c r="M139" s="347"/>
      <c r="N139" s="393" t="s">
        <v>769</v>
      </c>
      <c r="O139" s="393"/>
      <c r="P139" s="393"/>
      <c r="Q139" s="348"/>
      <c r="R139" s="349"/>
    </row>
    <row r="140" spans="1:18" s="176" customFormat="1" ht="18.75" customHeight="1" x14ac:dyDescent="0.2">
      <c r="A140" s="906">
        <v>69</v>
      </c>
      <c r="B140" s="909" t="s">
        <v>5415</v>
      </c>
      <c r="C140" s="378" t="s">
        <v>5413</v>
      </c>
      <c r="D140" s="913"/>
      <c r="E140" s="346">
        <v>29</v>
      </c>
      <c r="F140" s="346" t="s">
        <v>3316</v>
      </c>
      <c r="G140" s="386"/>
      <c r="H140" s="928" t="s">
        <v>5416</v>
      </c>
      <c r="I140" s="939" t="s">
        <v>5417</v>
      </c>
      <c r="J140" s="391" t="s">
        <v>769</v>
      </c>
      <c r="K140" s="347"/>
      <c r="L140" s="391" t="s">
        <v>769</v>
      </c>
      <c r="M140" s="347"/>
      <c r="N140" s="393" t="s">
        <v>769</v>
      </c>
      <c r="O140" s="393"/>
      <c r="P140" s="393"/>
      <c r="Q140" s="348"/>
      <c r="R140" s="349"/>
    </row>
    <row r="141" spans="1:18" s="176" customFormat="1" ht="18.75" customHeight="1" x14ac:dyDescent="0.2">
      <c r="A141" s="908"/>
      <c r="B141" s="911"/>
      <c r="C141" s="378" t="s">
        <v>3563</v>
      </c>
      <c r="D141" s="914"/>
      <c r="E141" s="346">
        <v>21.98</v>
      </c>
      <c r="F141" s="346" t="s">
        <v>3648</v>
      </c>
      <c r="G141" s="386"/>
      <c r="H141" s="929"/>
      <c r="I141" s="940"/>
      <c r="J141" s="391"/>
      <c r="K141" s="391" t="s">
        <v>769</v>
      </c>
      <c r="L141" s="391"/>
      <c r="M141" s="391" t="s">
        <v>769</v>
      </c>
      <c r="N141" s="393"/>
      <c r="O141" s="393"/>
      <c r="P141" s="393"/>
      <c r="Q141" s="348" t="s">
        <v>769</v>
      </c>
      <c r="R141" s="349"/>
    </row>
    <row r="142" spans="1:18" s="176" customFormat="1" ht="22.5" customHeight="1" x14ac:dyDescent="0.2">
      <c r="A142" s="381">
        <v>70</v>
      </c>
      <c r="B142" s="382" t="s">
        <v>5639</v>
      </c>
      <c r="C142" s="378" t="s">
        <v>3258</v>
      </c>
      <c r="D142" s="378" t="s">
        <v>5418</v>
      </c>
      <c r="E142" s="346">
        <v>435.82</v>
      </c>
      <c r="F142" s="346" t="s">
        <v>3531</v>
      </c>
      <c r="G142" s="385">
        <v>42468</v>
      </c>
      <c r="H142" s="388" t="s">
        <v>5419</v>
      </c>
      <c r="I142" s="390" t="s">
        <v>5420</v>
      </c>
      <c r="J142" s="391" t="s">
        <v>769</v>
      </c>
      <c r="K142" s="347"/>
      <c r="L142" s="391" t="s">
        <v>769</v>
      </c>
      <c r="M142" s="347"/>
      <c r="N142" s="393" t="s">
        <v>769</v>
      </c>
      <c r="O142" s="393"/>
      <c r="P142" s="393"/>
      <c r="Q142" s="348"/>
      <c r="R142" s="349"/>
    </row>
    <row r="143" spans="1:18" s="176" customFormat="1" ht="29.25" x14ac:dyDescent="0.2">
      <c r="A143" s="381">
        <v>71</v>
      </c>
      <c r="B143" s="382" t="s">
        <v>5640</v>
      </c>
      <c r="C143" s="378" t="s">
        <v>5551</v>
      </c>
      <c r="D143" s="378" t="s">
        <v>5421</v>
      </c>
      <c r="E143" s="346">
        <v>2272.25</v>
      </c>
      <c r="F143" s="346" t="s">
        <v>3531</v>
      </c>
      <c r="G143" s="385">
        <v>42488</v>
      </c>
      <c r="H143" s="388" t="s">
        <v>5552</v>
      </c>
      <c r="I143" s="390" t="s">
        <v>5422</v>
      </c>
      <c r="J143" s="391" t="s">
        <v>769</v>
      </c>
      <c r="K143" s="347"/>
      <c r="L143" s="391" t="s">
        <v>769</v>
      </c>
      <c r="M143" s="347"/>
      <c r="N143" s="393" t="s">
        <v>769</v>
      </c>
      <c r="O143" s="393"/>
      <c r="P143" s="393"/>
      <c r="Q143" s="348"/>
      <c r="R143" s="349"/>
    </row>
    <row r="144" spans="1:18" s="176" customFormat="1" ht="39" x14ac:dyDescent="0.2">
      <c r="A144" s="381">
        <v>72</v>
      </c>
      <c r="B144" s="382" t="s">
        <v>5641</v>
      </c>
      <c r="C144" s="378" t="s">
        <v>5423</v>
      </c>
      <c r="D144" s="378" t="s">
        <v>5424</v>
      </c>
      <c r="E144" s="346">
        <v>10746.42</v>
      </c>
      <c r="F144" s="346" t="s">
        <v>3551</v>
      </c>
      <c r="G144" s="385">
        <v>42517</v>
      </c>
      <c r="H144" s="388" t="s">
        <v>5553</v>
      </c>
      <c r="I144" s="390" t="s">
        <v>5425</v>
      </c>
      <c r="J144" s="391" t="s">
        <v>769</v>
      </c>
      <c r="K144" s="347"/>
      <c r="L144" s="391" t="s">
        <v>769</v>
      </c>
      <c r="M144" s="347"/>
      <c r="N144" s="393" t="s">
        <v>769</v>
      </c>
      <c r="O144" s="393"/>
      <c r="P144" s="393"/>
      <c r="Q144" s="348"/>
      <c r="R144" s="349"/>
    </row>
    <row r="145" spans="1:18" s="176" customFormat="1" ht="29.25" x14ac:dyDescent="0.2">
      <c r="A145" s="381">
        <v>73</v>
      </c>
      <c r="B145" s="382" t="s">
        <v>5642</v>
      </c>
      <c r="C145" s="378" t="s">
        <v>5426</v>
      </c>
      <c r="D145" s="378" t="s">
        <v>5427</v>
      </c>
      <c r="E145" s="346">
        <v>8000</v>
      </c>
      <c r="F145" s="346" t="s">
        <v>3361</v>
      </c>
      <c r="G145" s="385">
        <v>42523</v>
      </c>
      <c r="H145" s="388" t="s">
        <v>5428</v>
      </c>
      <c r="I145" s="390" t="s">
        <v>5429</v>
      </c>
      <c r="J145" s="393" t="s">
        <v>769</v>
      </c>
      <c r="K145" s="370"/>
      <c r="L145" s="393" t="s">
        <v>769</v>
      </c>
      <c r="M145" s="370"/>
      <c r="N145" s="393" t="s">
        <v>769</v>
      </c>
      <c r="O145" s="393"/>
      <c r="P145" s="393"/>
      <c r="Q145" s="348"/>
      <c r="R145" s="349"/>
    </row>
    <row r="146" spans="1:18" s="176" customFormat="1" ht="56.25" x14ac:dyDescent="0.2">
      <c r="A146" s="381">
        <v>74</v>
      </c>
      <c r="B146" s="382" t="s">
        <v>5643</v>
      </c>
      <c r="C146" s="378" t="s">
        <v>3363</v>
      </c>
      <c r="D146" s="378" t="s">
        <v>5430</v>
      </c>
      <c r="E146" s="346">
        <v>1400</v>
      </c>
      <c r="F146" s="346" t="s">
        <v>3531</v>
      </c>
      <c r="G146" s="385">
        <v>42485</v>
      </c>
      <c r="H146" s="388" t="s">
        <v>5431</v>
      </c>
      <c r="I146" s="390" t="s">
        <v>5432</v>
      </c>
      <c r="J146" s="391" t="s">
        <v>769</v>
      </c>
      <c r="K146" s="347"/>
      <c r="L146" s="391" t="s">
        <v>769</v>
      </c>
      <c r="M146" s="347"/>
      <c r="N146" s="393"/>
      <c r="O146" s="393"/>
      <c r="P146" s="393" t="s">
        <v>769</v>
      </c>
      <c r="Q146" s="348"/>
      <c r="R146" s="349"/>
    </row>
    <row r="147" spans="1:18" s="176" customFormat="1" ht="33.75" x14ac:dyDescent="0.2">
      <c r="A147" s="381">
        <v>75</v>
      </c>
      <c r="B147" s="382" t="s">
        <v>5644</v>
      </c>
      <c r="C147" s="378" t="s">
        <v>4530</v>
      </c>
      <c r="D147" s="378" t="s">
        <v>5433</v>
      </c>
      <c r="E147" s="346">
        <v>2500</v>
      </c>
      <c r="F147" s="346" t="s">
        <v>3531</v>
      </c>
      <c r="G147" s="385">
        <v>42487</v>
      </c>
      <c r="H147" s="388" t="s">
        <v>5434</v>
      </c>
      <c r="I147" s="390" t="s">
        <v>5435</v>
      </c>
      <c r="J147" s="391" t="s">
        <v>769</v>
      </c>
      <c r="K147" s="347"/>
      <c r="L147" s="391" t="s">
        <v>769</v>
      </c>
      <c r="M147" s="347"/>
      <c r="N147" s="393" t="s">
        <v>769</v>
      </c>
      <c r="O147" s="393"/>
      <c r="P147" s="393"/>
      <c r="Q147" s="348"/>
      <c r="R147" s="349"/>
    </row>
    <row r="148" spans="1:18" s="176" customFormat="1" ht="33.75" x14ac:dyDescent="0.2">
      <c r="A148" s="381">
        <v>76</v>
      </c>
      <c r="B148" s="382" t="s">
        <v>5645</v>
      </c>
      <c r="C148" s="378" t="s">
        <v>4592</v>
      </c>
      <c r="D148" s="378" t="s">
        <v>5930</v>
      </c>
      <c r="E148" s="346">
        <v>4535</v>
      </c>
      <c r="F148" s="346" t="s">
        <v>3531</v>
      </c>
      <c r="G148" s="385">
        <v>42115</v>
      </c>
      <c r="H148" s="388" t="s">
        <v>5360</v>
      </c>
      <c r="I148" s="390" t="s">
        <v>5436</v>
      </c>
      <c r="J148" s="391" t="s">
        <v>769</v>
      </c>
      <c r="K148" s="347"/>
      <c r="L148" s="391" t="s">
        <v>769</v>
      </c>
      <c r="M148" s="347"/>
      <c r="N148" s="393" t="s">
        <v>769</v>
      </c>
      <c r="O148" s="393"/>
      <c r="P148" s="393"/>
      <c r="Q148" s="348"/>
      <c r="R148" s="349"/>
    </row>
    <row r="149" spans="1:18" s="176" customFormat="1" ht="33.75" x14ac:dyDescent="0.2">
      <c r="A149" s="381">
        <v>77</v>
      </c>
      <c r="B149" s="382" t="s">
        <v>5646</v>
      </c>
      <c r="C149" s="378" t="s">
        <v>5437</v>
      </c>
      <c r="D149" s="378" t="s">
        <v>5554</v>
      </c>
      <c r="E149" s="346">
        <v>800</v>
      </c>
      <c r="F149" s="346" t="s">
        <v>3531</v>
      </c>
      <c r="G149" s="385">
        <v>42489</v>
      </c>
      <c r="H149" s="388" t="s">
        <v>5438</v>
      </c>
      <c r="I149" s="390" t="s">
        <v>5439</v>
      </c>
      <c r="J149" s="393" t="s">
        <v>769</v>
      </c>
      <c r="K149" s="370"/>
      <c r="L149" s="393" t="s">
        <v>769</v>
      </c>
      <c r="M149" s="370"/>
      <c r="N149" s="393"/>
      <c r="O149" s="393"/>
      <c r="P149" s="393" t="s">
        <v>769</v>
      </c>
      <c r="Q149" s="348"/>
      <c r="R149" s="349"/>
    </row>
    <row r="150" spans="1:18" s="176" customFormat="1" ht="22.5" x14ac:dyDescent="0.2">
      <c r="A150" s="381">
        <v>78</v>
      </c>
      <c r="B150" s="382" t="s">
        <v>5647</v>
      </c>
      <c r="C150" s="378" t="s">
        <v>4534</v>
      </c>
      <c r="D150" s="378" t="s">
        <v>5440</v>
      </c>
      <c r="E150" s="346">
        <v>600</v>
      </c>
      <c r="F150" s="346" t="s">
        <v>3551</v>
      </c>
      <c r="G150" s="385">
        <v>42501</v>
      </c>
      <c r="H150" s="388" t="s">
        <v>5441</v>
      </c>
      <c r="I150" s="390" t="s">
        <v>5442</v>
      </c>
      <c r="J150" s="391" t="s">
        <v>769</v>
      </c>
      <c r="K150" s="347"/>
      <c r="L150" s="391" t="s">
        <v>769</v>
      </c>
      <c r="M150" s="347"/>
      <c r="N150" s="393" t="s">
        <v>769</v>
      </c>
      <c r="O150" s="393"/>
      <c r="P150" s="393"/>
      <c r="Q150" s="348"/>
      <c r="R150" s="349"/>
    </row>
    <row r="151" spans="1:18" s="176" customFormat="1" ht="33.75" x14ac:dyDescent="0.2">
      <c r="A151" s="381">
        <v>79</v>
      </c>
      <c r="B151" s="382" t="s">
        <v>5648</v>
      </c>
      <c r="C151" s="378" t="s">
        <v>4169</v>
      </c>
      <c r="D151" s="378" t="s">
        <v>5555</v>
      </c>
      <c r="E151" s="346">
        <v>1800</v>
      </c>
      <c r="F151" s="346" t="s">
        <v>3551</v>
      </c>
      <c r="G151" s="385">
        <v>42515</v>
      </c>
      <c r="H151" s="388" t="s">
        <v>5443</v>
      </c>
      <c r="I151" s="390" t="s">
        <v>5444</v>
      </c>
      <c r="J151" s="391" t="s">
        <v>769</v>
      </c>
      <c r="K151" s="347"/>
      <c r="L151" s="391" t="s">
        <v>769</v>
      </c>
      <c r="M151" s="347"/>
      <c r="N151" s="393" t="s">
        <v>769</v>
      </c>
      <c r="O151" s="393"/>
      <c r="P151" s="393"/>
      <c r="Q151" s="348"/>
      <c r="R151" s="349"/>
    </row>
    <row r="152" spans="1:18" s="176" customFormat="1" ht="45" x14ac:dyDescent="0.2">
      <c r="A152" s="381">
        <v>80</v>
      </c>
      <c r="B152" s="382" t="s">
        <v>5649</v>
      </c>
      <c r="C152" s="378" t="s">
        <v>3680</v>
      </c>
      <c r="D152" s="378" t="s">
        <v>5445</v>
      </c>
      <c r="E152" s="346">
        <v>29700</v>
      </c>
      <c r="F152" s="346" t="s">
        <v>3361</v>
      </c>
      <c r="G152" s="385">
        <v>42545</v>
      </c>
      <c r="H152" s="388" t="s">
        <v>5446</v>
      </c>
      <c r="I152" s="390" t="s">
        <v>5447</v>
      </c>
      <c r="J152" s="393" t="s">
        <v>769</v>
      </c>
      <c r="K152" s="370"/>
      <c r="L152" s="393" t="s">
        <v>769</v>
      </c>
      <c r="M152" s="370"/>
      <c r="N152" s="393" t="s">
        <v>769</v>
      </c>
      <c r="O152" s="393"/>
      <c r="P152" s="393"/>
      <c r="Q152" s="348"/>
      <c r="R152" s="403"/>
    </row>
    <row r="153" spans="1:18" s="176" customFormat="1" ht="33.75" customHeight="1" x14ac:dyDescent="0.2">
      <c r="A153" s="906">
        <v>81</v>
      </c>
      <c r="B153" s="909" t="s">
        <v>5650</v>
      </c>
      <c r="C153" s="378" t="s">
        <v>4702</v>
      </c>
      <c r="D153" s="912" t="s">
        <v>5448</v>
      </c>
      <c r="E153" s="346">
        <v>458</v>
      </c>
      <c r="F153" s="346" t="s">
        <v>3361</v>
      </c>
      <c r="G153" s="385">
        <v>42536</v>
      </c>
      <c r="H153" s="388" t="s">
        <v>5449</v>
      </c>
      <c r="I153" s="390" t="s">
        <v>5450</v>
      </c>
      <c r="J153" s="391" t="s">
        <v>769</v>
      </c>
      <c r="K153" s="347"/>
      <c r="L153" s="391" t="s">
        <v>769</v>
      </c>
      <c r="M153" s="347"/>
      <c r="N153" s="393" t="s">
        <v>769</v>
      </c>
      <c r="O153" s="393"/>
      <c r="P153" s="393"/>
      <c r="Q153" s="348"/>
      <c r="R153" s="349"/>
    </row>
    <row r="154" spans="1:18" s="176" customFormat="1" ht="18.75" customHeight="1" x14ac:dyDescent="0.2">
      <c r="A154" s="907"/>
      <c r="B154" s="910"/>
      <c r="C154" s="378" t="s">
        <v>3814</v>
      </c>
      <c r="D154" s="913"/>
      <c r="E154" s="346">
        <v>675</v>
      </c>
      <c r="F154" s="346" t="s">
        <v>3361</v>
      </c>
      <c r="G154" s="385">
        <v>42536</v>
      </c>
      <c r="H154" s="388" t="s">
        <v>5449</v>
      </c>
      <c r="I154" s="390" t="s">
        <v>5451</v>
      </c>
      <c r="J154" s="391" t="s">
        <v>769</v>
      </c>
      <c r="K154" s="347"/>
      <c r="L154" s="391" t="s">
        <v>769</v>
      </c>
      <c r="M154" s="347"/>
      <c r="N154" s="393" t="s">
        <v>769</v>
      </c>
      <c r="O154" s="393"/>
      <c r="P154" s="393"/>
      <c r="Q154" s="348"/>
      <c r="R154" s="349"/>
    </row>
    <row r="155" spans="1:18" s="176" customFormat="1" ht="18.75" customHeight="1" x14ac:dyDescent="0.2">
      <c r="A155" s="907"/>
      <c r="B155" s="910"/>
      <c r="C155" s="378" t="s">
        <v>4680</v>
      </c>
      <c r="D155" s="913"/>
      <c r="E155" s="346">
        <v>560</v>
      </c>
      <c r="F155" s="346" t="s">
        <v>3361</v>
      </c>
      <c r="G155" s="385">
        <v>42536</v>
      </c>
      <c r="H155" s="388" t="s">
        <v>5452</v>
      </c>
      <c r="I155" s="390" t="s">
        <v>5453</v>
      </c>
      <c r="J155" s="391" t="s">
        <v>769</v>
      </c>
      <c r="K155" s="347"/>
      <c r="L155" s="391" t="s">
        <v>769</v>
      </c>
      <c r="M155" s="347"/>
      <c r="N155" s="393" t="s">
        <v>769</v>
      </c>
      <c r="O155" s="393"/>
      <c r="P155" s="393"/>
      <c r="Q155" s="348"/>
      <c r="R155" s="349"/>
    </row>
    <row r="156" spans="1:18" s="176" customFormat="1" ht="18.75" customHeight="1" x14ac:dyDescent="0.2">
      <c r="A156" s="907"/>
      <c r="B156" s="910"/>
      <c r="C156" s="378" t="s">
        <v>4385</v>
      </c>
      <c r="D156" s="913"/>
      <c r="E156" s="346">
        <v>204</v>
      </c>
      <c r="F156" s="346" t="s">
        <v>3361</v>
      </c>
      <c r="G156" s="385">
        <v>42536</v>
      </c>
      <c r="H156" s="388" t="s">
        <v>5454</v>
      </c>
      <c r="I156" s="390" t="s">
        <v>5455</v>
      </c>
      <c r="J156" s="391" t="s">
        <v>769</v>
      </c>
      <c r="K156" s="347"/>
      <c r="L156" s="391" t="s">
        <v>769</v>
      </c>
      <c r="M156" s="347"/>
      <c r="N156" s="393" t="s">
        <v>769</v>
      </c>
      <c r="O156" s="393"/>
      <c r="P156" s="393"/>
      <c r="Q156" s="348"/>
      <c r="R156" s="349"/>
    </row>
    <row r="157" spans="1:18" s="176" customFormat="1" ht="18.75" customHeight="1" x14ac:dyDescent="0.2">
      <c r="A157" s="907"/>
      <c r="B157" s="910"/>
      <c r="C157" s="378" t="s">
        <v>4719</v>
      </c>
      <c r="D157" s="913"/>
      <c r="E157" s="346">
        <v>1531.9</v>
      </c>
      <c r="F157" s="346" t="s">
        <v>3361</v>
      </c>
      <c r="G157" s="385">
        <v>42536</v>
      </c>
      <c r="H157" s="388" t="s">
        <v>5456</v>
      </c>
      <c r="I157" s="390" t="s">
        <v>5457</v>
      </c>
      <c r="J157" s="391" t="s">
        <v>769</v>
      </c>
      <c r="K157" s="347"/>
      <c r="L157" s="391" t="s">
        <v>769</v>
      </c>
      <c r="M157" s="347"/>
      <c r="N157" s="393" t="s">
        <v>769</v>
      </c>
      <c r="O157" s="393"/>
      <c r="P157" s="393"/>
      <c r="Q157" s="348"/>
      <c r="R157" s="349"/>
    </row>
    <row r="158" spans="1:18" s="176" customFormat="1" ht="18.75" customHeight="1" x14ac:dyDescent="0.2">
      <c r="A158" s="907"/>
      <c r="B158" s="910"/>
      <c r="C158" s="378" t="s">
        <v>4944</v>
      </c>
      <c r="D158" s="913"/>
      <c r="E158" s="346">
        <v>1110</v>
      </c>
      <c r="F158" s="346" t="s">
        <v>3361</v>
      </c>
      <c r="G158" s="385">
        <v>42536</v>
      </c>
      <c r="H158" s="388" t="s">
        <v>5454</v>
      </c>
      <c r="I158" s="390" t="s">
        <v>5458</v>
      </c>
      <c r="J158" s="391" t="s">
        <v>769</v>
      </c>
      <c r="K158" s="347"/>
      <c r="L158" s="391" t="s">
        <v>769</v>
      </c>
      <c r="M158" s="347"/>
      <c r="N158" s="393" t="s">
        <v>769</v>
      </c>
      <c r="O158" s="393"/>
      <c r="P158" s="393"/>
      <c r="Q158" s="348"/>
      <c r="R158" s="349"/>
    </row>
    <row r="159" spans="1:18" s="176" customFormat="1" ht="29.25" customHeight="1" x14ac:dyDescent="0.2">
      <c r="A159" s="907"/>
      <c r="B159" s="910"/>
      <c r="C159" s="378" t="s">
        <v>5459</v>
      </c>
      <c r="D159" s="913"/>
      <c r="E159" s="346">
        <v>7022</v>
      </c>
      <c r="F159" s="346" t="s">
        <v>3361</v>
      </c>
      <c r="G159" s="385">
        <v>42544</v>
      </c>
      <c r="H159" s="388" t="s">
        <v>5460</v>
      </c>
      <c r="I159" s="390" t="s">
        <v>5461</v>
      </c>
      <c r="J159" s="391" t="s">
        <v>769</v>
      </c>
      <c r="K159" s="347"/>
      <c r="L159" s="391" t="s">
        <v>769</v>
      </c>
      <c r="M159" s="347"/>
      <c r="N159" s="393"/>
      <c r="O159" s="393"/>
      <c r="P159" s="393" t="s">
        <v>769</v>
      </c>
      <c r="Q159" s="348"/>
      <c r="R159" s="349"/>
    </row>
    <row r="160" spans="1:18" s="176" customFormat="1" ht="29.25" customHeight="1" x14ac:dyDescent="0.2">
      <c r="A160" s="907"/>
      <c r="B160" s="910"/>
      <c r="C160" s="378" t="s">
        <v>5462</v>
      </c>
      <c r="D160" s="913"/>
      <c r="E160" s="346">
        <v>3250</v>
      </c>
      <c r="F160" s="346" t="s">
        <v>3361</v>
      </c>
      <c r="G160" s="385">
        <v>42544</v>
      </c>
      <c r="H160" s="388" t="s">
        <v>5463</v>
      </c>
      <c r="I160" s="390" t="s">
        <v>5464</v>
      </c>
      <c r="J160" s="391" t="s">
        <v>769</v>
      </c>
      <c r="K160" s="347"/>
      <c r="L160" s="391" t="s">
        <v>769</v>
      </c>
      <c r="M160" s="347"/>
      <c r="N160" s="393" t="s">
        <v>769</v>
      </c>
      <c r="O160" s="393"/>
      <c r="P160" s="393"/>
      <c r="Q160" s="348"/>
      <c r="R160" s="349"/>
    </row>
    <row r="161" spans="1:18" s="176" customFormat="1" ht="29.25" customHeight="1" x14ac:dyDescent="0.2">
      <c r="A161" s="907"/>
      <c r="B161" s="910"/>
      <c r="C161" s="378" t="s">
        <v>5465</v>
      </c>
      <c r="D161" s="913"/>
      <c r="E161" s="346">
        <v>4225</v>
      </c>
      <c r="F161" s="346" t="s">
        <v>3361</v>
      </c>
      <c r="G161" s="385">
        <v>42544</v>
      </c>
      <c r="H161" s="388" t="s">
        <v>5466</v>
      </c>
      <c r="I161" s="390" t="s">
        <v>5467</v>
      </c>
      <c r="J161" s="391" t="s">
        <v>769</v>
      </c>
      <c r="K161" s="347"/>
      <c r="L161" s="391" t="s">
        <v>769</v>
      </c>
      <c r="M161" s="347"/>
      <c r="N161" s="393" t="s">
        <v>769</v>
      </c>
      <c r="O161" s="393"/>
      <c r="P161" s="393"/>
      <c r="Q161" s="348"/>
      <c r="R161" s="349"/>
    </row>
    <row r="162" spans="1:18" s="176" customFormat="1" ht="29.25" customHeight="1" x14ac:dyDescent="0.2">
      <c r="A162" s="908"/>
      <c r="B162" s="911"/>
      <c r="C162" s="378" t="s">
        <v>5468</v>
      </c>
      <c r="D162" s="914"/>
      <c r="E162" s="346">
        <v>5544</v>
      </c>
      <c r="F162" s="346" t="s">
        <v>3361</v>
      </c>
      <c r="G162" s="385">
        <v>42544</v>
      </c>
      <c r="H162" s="388" t="s">
        <v>5469</v>
      </c>
      <c r="I162" s="390" t="s">
        <v>5470</v>
      </c>
      <c r="J162" s="391" t="s">
        <v>769</v>
      </c>
      <c r="K162" s="347"/>
      <c r="L162" s="391" t="s">
        <v>769</v>
      </c>
      <c r="M162" s="347"/>
      <c r="N162" s="393" t="s">
        <v>769</v>
      </c>
      <c r="O162" s="393"/>
      <c r="P162" s="393"/>
      <c r="Q162" s="348"/>
      <c r="R162" s="349"/>
    </row>
    <row r="163" spans="1:18" s="176" customFormat="1" ht="27" customHeight="1" x14ac:dyDescent="0.2">
      <c r="A163" s="906">
        <v>82</v>
      </c>
      <c r="B163" s="909" t="s">
        <v>5651</v>
      </c>
      <c r="C163" s="378" t="s">
        <v>1696</v>
      </c>
      <c r="D163" s="912" t="s">
        <v>5931</v>
      </c>
      <c r="E163" s="346">
        <v>253.25</v>
      </c>
      <c r="F163" s="346" t="s">
        <v>3361</v>
      </c>
      <c r="G163" s="915">
        <v>42527</v>
      </c>
      <c r="H163" s="388" t="s">
        <v>5471</v>
      </c>
      <c r="I163" s="390" t="s">
        <v>5472</v>
      </c>
      <c r="J163" s="391" t="s">
        <v>769</v>
      </c>
      <c r="K163" s="347"/>
      <c r="L163" s="391" t="s">
        <v>769</v>
      </c>
      <c r="M163" s="347"/>
      <c r="N163" s="393" t="s">
        <v>769</v>
      </c>
      <c r="O163" s="393"/>
      <c r="P163" s="393"/>
      <c r="Q163" s="348"/>
      <c r="R163" s="349"/>
    </row>
    <row r="164" spans="1:18" s="176" customFormat="1" ht="27" customHeight="1" x14ac:dyDescent="0.2">
      <c r="A164" s="907"/>
      <c r="B164" s="910"/>
      <c r="C164" s="378" t="s">
        <v>1690</v>
      </c>
      <c r="D164" s="913"/>
      <c r="E164" s="346">
        <v>112.3</v>
      </c>
      <c r="F164" s="346" t="s">
        <v>3361</v>
      </c>
      <c r="G164" s="916"/>
      <c r="H164" s="388" t="s">
        <v>5471</v>
      </c>
      <c r="I164" s="390" t="s">
        <v>5473</v>
      </c>
      <c r="J164" s="391" t="s">
        <v>769</v>
      </c>
      <c r="K164" s="347"/>
      <c r="L164" s="391" t="s">
        <v>769</v>
      </c>
      <c r="M164" s="347"/>
      <c r="N164" s="393"/>
      <c r="O164" s="393"/>
      <c r="P164" s="393" t="s">
        <v>769</v>
      </c>
      <c r="Q164" s="348"/>
      <c r="R164" s="349"/>
    </row>
    <row r="165" spans="1:18" s="176" customFormat="1" ht="27" customHeight="1" x14ac:dyDescent="0.2">
      <c r="A165" s="907"/>
      <c r="B165" s="910"/>
      <c r="C165" s="378" t="s">
        <v>3626</v>
      </c>
      <c r="D165" s="913"/>
      <c r="E165" s="346">
        <v>688</v>
      </c>
      <c r="F165" s="346" t="s">
        <v>3361</v>
      </c>
      <c r="G165" s="916"/>
      <c r="H165" s="388" t="s">
        <v>5471</v>
      </c>
      <c r="I165" s="390" t="s">
        <v>5474</v>
      </c>
      <c r="J165" s="391" t="s">
        <v>769</v>
      </c>
      <c r="K165" s="347"/>
      <c r="L165" s="391" t="s">
        <v>769</v>
      </c>
      <c r="M165" s="347"/>
      <c r="N165" s="393" t="s">
        <v>769</v>
      </c>
      <c r="O165" s="393"/>
      <c r="P165" s="393"/>
      <c r="Q165" s="348"/>
      <c r="R165" s="349"/>
    </row>
    <row r="166" spans="1:18" s="176" customFormat="1" ht="33.75" x14ac:dyDescent="0.2">
      <c r="A166" s="908"/>
      <c r="B166" s="911"/>
      <c r="C166" s="378" t="s">
        <v>4702</v>
      </c>
      <c r="D166" s="914"/>
      <c r="E166" s="346">
        <v>1207</v>
      </c>
      <c r="F166" s="346" t="s">
        <v>3361</v>
      </c>
      <c r="G166" s="917"/>
      <c r="H166" s="388" t="s">
        <v>5475</v>
      </c>
      <c r="I166" s="390" t="s">
        <v>5476</v>
      </c>
      <c r="J166" s="391" t="s">
        <v>769</v>
      </c>
      <c r="K166" s="347"/>
      <c r="L166" s="391" t="s">
        <v>769</v>
      </c>
      <c r="M166" s="347"/>
      <c r="N166" s="393" t="s">
        <v>769</v>
      </c>
      <c r="O166" s="393"/>
      <c r="P166" s="393"/>
      <c r="Q166" s="348"/>
      <c r="R166" s="349"/>
    </row>
    <row r="167" spans="1:18" s="176" customFormat="1" ht="22.5" x14ac:dyDescent="0.2">
      <c r="A167" s="381">
        <v>83</v>
      </c>
      <c r="B167" s="382" t="s">
        <v>5652</v>
      </c>
      <c r="C167" s="378" t="s">
        <v>3363</v>
      </c>
      <c r="D167" s="378" t="s">
        <v>5477</v>
      </c>
      <c r="E167" s="346">
        <v>4990</v>
      </c>
      <c r="F167" s="346" t="s">
        <v>3361</v>
      </c>
      <c r="G167" s="385">
        <v>42534</v>
      </c>
      <c r="H167" s="388" t="s">
        <v>5478</v>
      </c>
      <c r="I167" s="390" t="s">
        <v>5479</v>
      </c>
      <c r="J167" s="391" t="s">
        <v>769</v>
      </c>
      <c r="K167" s="347"/>
      <c r="L167" s="391" t="s">
        <v>769</v>
      </c>
      <c r="M167" s="347"/>
      <c r="N167" s="393"/>
      <c r="O167" s="393"/>
      <c r="P167" s="393" t="s">
        <v>769</v>
      </c>
      <c r="Q167" s="348"/>
      <c r="R167" s="349"/>
    </row>
    <row r="168" spans="1:18" s="176" customFormat="1" ht="33.75" x14ac:dyDescent="0.2">
      <c r="A168" s="381">
        <v>84</v>
      </c>
      <c r="B168" s="382" t="s">
        <v>5653</v>
      </c>
      <c r="C168" s="378" t="s">
        <v>5239</v>
      </c>
      <c r="D168" s="378" t="s">
        <v>5480</v>
      </c>
      <c r="E168" s="346">
        <v>4430.5</v>
      </c>
      <c r="F168" s="346" t="s">
        <v>3361</v>
      </c>
      <c r="G168" s="385">
        <v>42524</v>
      </c>
      <c r="H168" s="388" t="s">
        <v>5481</v>
      </c>
      <c r="I168" s="390" t="s">
        <v>5482</v>
      </c>
      <c r="J168" s="391" t="s">
        <v>769</v>
      </c>
      <c r="K168" s="347"/>
      <c r="L168" s="391" t="s">
        <v>769</v>
      </c>
      <c r="M168" s="347"/>
      <c r="N168" s="393" t="s">
        <v>769</v>
      </c>
      <c r="O168" s="393"/>
      <c r="P168" s="393"/>
      <c r="Q168" s="348"/>
      <c r="R168" s="349"/>
    </row>
    <row r="169" spans="1:18" s="176" customFormat="1" ht="33.75" x14ac:dyDescent="0.2">
      <c r="A169" s="381">
        <v>85</v>
      </c>
      <c r="B169" s="382" t="s">
        <v>5654</v>
      </c>
      <c r="C169" s="378" t="s">
        <v>4530</v>
      </c>
      <c r="D169" s="378" t="s">
        <v>5655</v>
      </c>
      <c r="E169" s="346">
        <v>310</v>
      </c>
      <c r="F169" s="346" t="s">
        <v>3361</v>
      </c>
      <c r="G169" s="385">
        <v>42527</v>
      </c>
      <c r="H169" s="388" t="s">
        <v>5483</v>
      </c>
      <c r="I169" s="390" t="s">
        <v>5484</v>
      </c>
      <c r="J169" s="391" t="s">
        <v>769</v>
      </c>
      <c r="K169" s="347"/>
      <c r="L169" s="391" t="s">
        <v>769</v>
      </c>
      <c r="M169" s="347"/>
      <c r="N169" s="393" t="s">
        <v>769</v>
      </c>
      <c r="O169" s="393"/>
      <c r="P169" s="393"/>
      <c r="Q169" s="348"/>
      <c r="R169" s="349"/>
    </row>
    <row r="170" spans="1:18" s="176" customFormat="1" ht="33.75" x14ac:dyDescent="0.2">
      <c r="A170" s="381">
        <v>86</v>
      </c>
      <c r="B170" s="382" t="s">
        <v>5656</v>
      </c>
      <c r="C170" s="378" t="s">
        <v>5556</v>
      </c>
      <c r="D170" s="378" t="s">
        <v>5557</v>
      </c>
      <c r="E170" s="346">
        <v>8358.4</v>
      </c>
      <c r="F170" s="346" t="s">
        <v>3361</v>
      </c>
      <c r="G170" s="385">
        <v>42551</v>
      </c>
      <c r="H170" s="388" t="s">
        <v>5558</v>
      </c>
      <c r="I170" s="390" t="s">
        <v>5485</v>
      </c>
      <c r="J170" s="391" t="s">
        <v>769</v>
      </c>
      <c r="K170" s="347"/>
      <c r="L170" s="391" t="s">
        <v>769</v>
      </c>
      <c r="M170" s="347"/>
      <c r="N170" s="393"/>
      <c r="O170" s="393"/>
      <c r="P170" s="393" t="s">
        <v>769</v>
      </c>
      <c r="Q170" s="348"/>
      <c r="R170" s="349"/>
    </row>
    <row r="171" spans="1:18" s="176" customFormat="1" ht="33.75" x14ac:dyDescent="0.2">
      <c r="A171" s="381">
        <v>87</v>
      </c>
      <c r="B171" s="382" t="s">
        <v>5657</v>
      </c>
      <c r="C171" s="378" t="s">
        <v>5486</v>
      </c>
      <c r="D171" s="378" t="s">
        <v>5487</v>
      </c>
      <c r="E171" s="346">
        <v>700</v>
      </c>
      <c r="F171" s="346" t="s">
        <v>3361</v>
      </c>
      <c r="G171" s="385">
        <v>42534</v>
      </c>
      <c r="H171" s="388" t="s">
        <v>5488</v>
      </c>
      <c r="I171" s="390" t="s">
        <v>5489</v>
      </c>
      <c r="J171" s="391" t="s">
        <v>769</v>
      </c>
      <c r="K171" s="347"/>
      <c r="L171" s="391" t="s">
        <v>769</v>
      </c>
      <c r="M171" s="347"/>
      <c r="N171" s="393" t="s">
        <v>769</v>
      </c>
      <c r="O171" s="393"/>
      <c r="P171" s="393"/>
      <c r="Q171" s="348"/>
      <c r="R171" s="349"/>
    </row>
    <row r="172" spans="1:18" s="176" customFormat="1" ht="18.75" customHeight="1" x14ac:dyDescent="0.2">
      <c r="A172" s="906">
        <v>88</v>
      </c>
      <c r="B172" s="909" t="s">
        <v>5658</v>
      </c>
      <c r="C172" s="378" t="s">
        <v>3255</v>
      </c>
      <c r="D172" s="912" t="s">
        <v>3441</v>
      </c>
      <c r="E172" s="346">
        <v>169.5</v>
      </c>
      <c r="F172" s="346" t="s">
        <v>3361</v>
      </c>
      <c r="G172" s="915">
        <v>42524</v>
      </c>
      <c r="H172" s="918" t="s">
        <v>5490</v>
      </c>
      <c r="I172" s="390" t="s">
        <v>5491</v>
      </c>
      <c r="J172" s="391" t="s">
        <v>769</v>
      </c>
      <c r="K172" s="347"/>
      <c r="L172" s="391" t="s">
        <v>769</v>
      </c>
      <c r="M172" s="347"/>
      <c r="N172" s="393" t="s">
        <v>769</v>
      </c>
      <c r="O172" s="393"/>
      <c r="P172" s="393"/>
      <c r="Q172" s="348"/>
      <c r="R172" s="349"/>
    </row>
    <row r="173" spans="1:18" s="176" customFormat="1" ht="18.75" customHeight="1" x14ac:dyDescent="0.2">
      <c r="A173" s="908"/>
      <c r="B173" s="911"/>
      <c r="C173" s="378" t="s">
        <v>3258</v>
      </c>
      <c r="D173" s="914"/>
      <c r="E173" s="346">
        <v>166.79</v>
      </c>
      <c r="F173" s="346" t="s">
        <v>3361</v>
      </c>
      <c r="G173" s="917"/>
      <c r="H173" s="920"/>
      <c r="I173" s="390" t="s">
        <v>5492</v>
      </c>
      <c r="J173" s="391" t="s">
        <v>769</v>
      </c>
      <c r="K173" s="347"/>
      <c r="L173" s="391" t="s">
        <v>769</v>
      </c>
      <c r="M173" s="347"/>
      <c r="N173" s="393" t="s">
        <v>769</v>
      </c>
      <c r="O173" s="393"/>
      <c r="P173" s="393"/>
      <c r="Q173" s="348"/>
      <c r="R173" s="349"/>
    </row>
    <row r="174" spans="1:18" s="176" customFormat="1" ht="33.75" x14ac:dyDescent="0.2">
      <c r="A174" s="381">
        <v>89</v>
      </c>
      <c r="B174" s="382" t="s">
        <v>5659</v>
      </c>
      <c r="C174" s="378" t="s">
        <v>5220</v>
      </c>
      <c r="D174" s="378" t="s">
        <v>5549</v>
      </c>
      <c r="E174" s="346">
        <v>2365</v>
      </c>
      <c r="F174" s="346" t="s">
        <v>3361</v>
      </c>
      <c r="G174" s="385">
        <v>42534</v>
      </c>
      <c r="H174" s="388" t="s">
        <v>5493</v>
      </c>
      <c r="I174" s="390" t="s">
        <v>5494</v>
      </c>
      <c r="J174" s="404" t="s">
        <v>3238</v>
      </c>
      <c r="K174" s="404" t="s">
        <v>3238</v>
      </c>
      <c r="L174" s="404" t="s">
        <v>3238</v>
      </c>
      <c r="M174" s="404" t="s">
        <v>3238</v>
      </c>
      <c r="N174" s="404" t="s">
        <v>3238</v>
      </c>
      <c r="O174" s="404" t="s">
        <v>3238</v>
      </c>
      <c r="P174" s="404" t="s">
        <v>3238</v>
      </c>
      <c r="Q174" s="420" t="s">
        <v>3238</v>
      </c>
      <c r="R174" s="349" t="s">
        <v>6618</v>
      </c>
    </row>
    <row r="175" spans="1:18" s="176" customFormat="1" ht="33.75" x14ac:dyDescent="0.2">
      <c r="A175" s="381">
        <v>90</v>
      </c>
      <c r="B175" s="382" t="s">
        <v>5660</v>
      </c>
      <c r="C175" s="378" t="s">
        <v>3613</v>
      </c>
      <c r="D175" s="378" t="s">
        <v>5550</v>
      </c>
      <c r="E175" s="346">
        <v>1130</v>
      </c>
      <c r="F175" s="346" t="s">
        <v>3361</v>
      </c>
      <c r="G175" s="385">
        <v>42534</v>
      </c>
      <c r="H175" s="388" t="s">
        <v>5493</v>
      </c>
      <c r="I175" s="390" t="s">
        <v>5495</v>
      </c>
      <c r="J175" s="391" t="s">
        <v>769</v>
      </c>
      <c r="K175" s="347"/>
      <c r="L175" s="391" t="s">
        <v>769</v>
      </c>
      <c r="M175" s="347"/>
      <c r="N175" s="393" t="s">
        <v>769</v>
      </c>
      <c r="O175" s="393"/>
      <c r="P175" s="393"/>
      <c r="Q175" s="348"/>
      <c r="R175" s="349"/>
    </row>
    <row r="176" spans="1:18" s="176" customFormat="1" ht="29.25" x14ac:dyDescent="0.2">
      <c r="A176" s="381">
        <v>91</v>
      </c>
      <c r="B176" s="382" t="s">
        <v>5661</v>
      </c>
      <c r="C176" s="378" t="s">
        <v>5496</v>
      </c>
      <c r="D176" s="378" t="s">
        <v>5497</v>
      </c>
      <c r="E176" s="346">
        <v>3430</v>
      </c>
      <c r="F176" s="346" t="s">
        <v>3361</v>
      </c>
      <c r="G176" s="385">
        <v>42536</v>
      </c>
      <c r="H176" s="388" t="s">
        <v>5498</v>
      </c>
      <c r="I176" s="390" t="s">
        <v>5499</v>
      </c>
      <c r="J176" s="391" t="s">
        <v>769</v>
      </c>
      <c r="K176" s="347"/>
      <c r="L176" s="391" t="s">
        <v>769</v>
      </c>
      <c r="M176" s="347"/>
      <c r="N176" s="393" t="s">
        <v>769</v>
      </c>
      <c r="O176" s="393"/>
      <c r="P176" s="393"/>
      <c r="Q176" s="348"/>
      <c r="R176" s="349"/>
    </row>
    <row r="177" spans="1:18" s="176" customFormat="1" ht="45" x14ac:dyDescent="0.2">
      <c r="A177" s="381">
        <v>92</v>
      </c>
      <c r="B177" s="382" t="s">
        <v>5662</v>
      </c>
      <c r="C177" s="378" t="s">
        <v>5500</v>
      </c>
      <c r="D177" s="378" t="s">
        <v>5501</v>
      </c>
      <c r="E177" s="346">
        <v>3640</v>
      </c>
      <c r="F177" s="346" t="s">
        <v>3361</v>
      </c>
      <c r="G177" s="385">
        <v>42548</v>
      </c>
      <c r="H177" s="388" t="s">
        <v>5502</v>
      </c>
      <c r="I177" s="390" t="s">
        <v>5503</v>
      </c>
      <c r="J177" s="391" t="s">
        <v>769</v>
      </c>
      <c r="K177" s="347"/>
      <c r="L177" s="391" t="s">
        <v>769</v>
      </c>
      <c r="M177" s="347"/>
      <c r="N177" s="393"/>
      <c r="O177" s="393"/>
      <c r="P177" s="393" t="s">
        <v>769</v>
      </c>
      <c r="Q177" s="348"/>
      <c r="R177" s="349"/>
    </row>
    <row r="178" spans="1:18" s="176" customFormat="1" ht="33.75" x14ac:dyDescent="0.2">
      <c r="A178" s="381">
        <v>93</v>
      </c>
      <c r="B178" s="382" t="s">
        <v>5663</v>
      </c>
      <c r="C178" s="378" t="s">
        <v>5329</v>
      </c>
      <c r="D178" s="378" t="s">
        <v>5664</v>
      </c>
      <c r="E178" s="346">
        <v>185</v>
      </c>
      <c r="F178" s="346" t="s">
        <v>3361</v>
      </c>
      <c r="G178" s="385">
        <v>42543</v>
      </c>
      <c r="H178" s="346" t="s">
        <v>5504</v>
      </c>
      <c r="I178" s="390" t="s">
        <v>5505</v>
      </c>
      <c r="J178" s="391" t="s">
        <v>769</v>
      </c>
      <c r="K178" s="347"/>
      <c r="L178" s="391" t="s">
        <v>769</v>
      </c>
      <c r="M178" s="347"/>
      <c r="N178" s="393" t="s">
        <v>769</v>
      </c>
      <c r="O178" s="393"/>
      <c r="P178" s="393"/>
      <c r="Q178" s="348"/>
      <c r="R178" s="349"/>
    </row>
    <row r="179" spans="1:18" s="176" customFormat="1" ht="22.5" x14ac:dyDescent="0.2">
      <c r="A179" s="381">
        <v>94</v>
      </c>
      <c r="B179" s="382" t="s">
        <v>5665</v>
      </c>
      <c r="C179" s="378" t="s">
        <v>3468</v>
      </c>
      <c r="D179" s="378" t="s">
        <v>5506</v>
      </c>
      <c r="E179" s="346">
        <v>380.7</v>
      </c>
      <c r="F179" s="346" t="s">
        <v>3361</v>
      </c>
      <c r="G179" s="385">
        <v>42543</v>
      </c>
      <c r="H179" s="388" t="s">
        <v>5507</v>
      </c>
      <c r="I179" s="390" t="s">
        <v>5508</v>
      </c>
      <c r="J179" s="391" t="s">
        <v>769</v>
      </c>
      <c r="K179" s="347"/>
      <c r="L179" s="391" t="s">
        <v>769</v>
      </c>
      <c r="M179" s="347"/>
      <c r="N179" s="393" t="s">
        <v>769</v>
      </c>
      <c r="O179" s="393"/>
      <c r="P179" s="393"/>
      <c r="Q179" s="348"/>
      <c r="R179" s="349"/>
    </row>
    <row r="180" spans="1:18" s="176" customFormat="1" ht="87.75" x14ac:dyDescent="0.2">
      <c r="A180" s="381">
        <v>95</v>
      </c>
      <c r="B180" s="382" t="s">
        <v>5512</v>
      </c>
      <c r="C180" s="378" t="s">
        <v>5513</v>
      </c>
      <c r="D180" s="378" t="s">
        <v>5514</v>
      </c>
      <c r="E180" s="346">
        <v>1105.2</v>
      </c>
      <c r="F180" s="346" t="s">
        <v>3316</v>
      </c>
      <c r="G180" s="385">
        <v>42549</v>
      </c>
      <c r="H180" s="388" t="s">
        <v>5515</v>
      </c>
      <c r="I180" s="390" t="s">
        <v>5516</v>
      </c>
      <c r="J180" s="391" t="s">
        <v>769</v>
      </c>
      <c r="K180" s="347"/>
      <c r="L180" s="391" t="s">
        <v>769</v>
      </c>
      <c r="M180" s="347"/>
      <c r="N180" s="393"/>
      <c r="O180" s="393"/>
      <c r="P180" s="393" t="s">
        <v>769</v>
      </c>
      <c r="Q180" s="348"/>
      <c r="R180" s="349"/>
    </row>
    <row r="181" spans="1:18" s="176" customFormat="1" ht="33.75" x14ac:dyDescent="0.2">
      <c r="A181" s="381">
        <v>96</v>
      </c>
      <c r="B181" s="382" t="s">
        <v>5666</v>
      </c>
      <c r="C181" s="378" t="s">
        <v>5224</v>
      </c>
      <c r="D181" s="378" t="s">
        <v>5509</v>
      </c>
      <c r="E181" s="346">
        <v>1278.3800000000001</v>
      </c>
      <c r="F181" s="346" t="s">
        <v>3361</v>
      </c>
      <c r="G181" s="385">
        <v>42551</v>
      </c>
      <c r="H181" s="388" t="s">
        <v>5510</v>
      </c>
      <c r="I181" s="390" t="s">
        <v>5511</v>
      </c>
      <c r="J181" s="391" t="s">
        <v>769</v>
      </c>
      <c r="K181" s="347"/>
      <c r="L181" s="391" t="s">
        <v>769</v>
      </c>
      <c r="M181" s="347"/>
      <c r="N181" s="393" t="s">
        <v>769</v>
      </c>
      <c r="O181" s="393"/>
      <c r="P181" s="393"/>
      <c r="Q181" s="348"/>
      <c r="R181" s="349"/>
    </row>
    <row r="182" spans="1:18" s="176" customFormat="1" ht="29.25" customHeight="1" x14ac:dyDescent="0.2">
      <c r="A182" s="906">
        <v>97</v>
      </c>
      <c r="B182" s="909" t="s">
        <v>5667</v>
      </c>
      <c r="C182" s="378" t="s">
        <v>3374</v>
      </c>
      <c r="D182" s="912" t="s">
        <v>5517</v>
      </c>
      <c r="E182" s="346">
        <v>540</v>
      </c>
      <c r="F182" s="346" t="s">
        <v>3316</v>
      </c>
      <c r="G182" s="385">
        <v>42557</v>
      </c>
      <c r="H182" s="388" t="s">
        <v>5518</v>
      </c>
      <c r="I182" s="390" t="s">
        <v>5519</v>
      </c>
      <c r="J182" s="391" t="s">
        <v>769</v>
      </c>
      <c r="K182" s="347"/>
      <c r="L182" s="391" t="s">
        <v>769</v>
      </c>
      <c r="M182" s="347"/>
      <c r="N182" s="393" t="s">
        <v>769</v>
      </c>
      <c r="O182" s="393"/>
      <c r="P182" s="393"/>
      <c r="Q182" s="348"/>
      <c r="R182" s="349"/>
    </row>
    <row r="183" spans="1:18" s="176" customFormat="1" ht="18.75" customHeight="1" x14ac:dyDescent="0.2">
      <c r="A183" s="907"/>
      <c r="B183" s="910"/>
      <c r="C183" s="378" t="s">
        <v>4527</v>
      </c>
      <c r="D183" s="913"/>
      <c r="E183" s="346">
        <v>274</v>
      </c>
      <c r="F183" s="346" t="s">
        <v>3316</v>
      </c>
      <c r="G183" s="385">
        <v>42557</v>
      </c>
      <c r="H183" s="388" t="s">
        <v>5520</v>
      </c>
      <c r="I183" s="390" t="s">
        <v>5521</v>
      </c>
      <c r="J183" s="391" t="s">
        <v>769</v>
      </c>
      <c r="K183" s="347"/>
      <c r="L183" s="391" t="s">
        <v>769</v>
      </c>
      <c r="M183" s="347"/>
      <c r="N183" s="393" t="s">
        <v>769</v>
      </c>
      <c r="O183" s="393"/>
      <c r="P183" s="393"/>
      <c r="Q183" s="348"/>
      <c r="R183" s="349"/>
    </row>
    <row r="184" spans="1:18" s="176" customFormat="1" ht="29.25" customHeight="1" x14ac:dyDescent="0.2">
      <c r="A184" s="908"/>
      <c r="B184" s="911"/>
      <c r="C184" s="378" t="s">
        <v>4530</v>
      </c>
      <c r="D184" s="914"/>
      <c r="E184" s="346">
        <v>2023</v>
      </c>
      <c r="F184" s="346" t="s">
        <v>3316</v>
      </c>
      <c r="G184" s="385">
        <v>42557</v>
      </c>
      <c r="H184" s="388" t="s">
        <v>5518</v>
      </c>
      <c r="I184" s="390" t="s">
        <v>5522</v>
      </c>
      <c r="J184" s="391" t="s">
        <v>769</v>
      </c>
      <c r="K184" s="347"/>
      <c r="L184" s="391" t="s">
        <v>769</v>
      </c>
      <c r="M184" s="347"/>
      <c r="N184" s="393" t="s">
        <v>769</v>
      </c>
      <c r="O184" s="393"/>
      <c r="P184" s="393"/>
      <c r="Q184" s="348"/>
      <c r="R184" s="349"/>
    </row>
    <row r="185" spans="1:18" s="176" customFormat="1" ht="78.75" x14ac:dyDescent="0.2">
      <c r="A185" s="906">
        <v>98</v>
      </c>
      <c r="B185" s="909" t="s">
        <v>5668</v>
      </c>
      <c r="C185" s="378" t="s">
        <v>4352</v>
      </c>
      <c r="D185" s="912" t="s">
        <v>5523</v>
      </c>
      <c r="E185" s="346">
        <v>75</v>
      </c>
      <c r="F185" s="346" t="s">
        <v>3316</v>
      </c>
      <c r="G185" s="385">
        <v>42558</v>
      </c>
      <c r="H185" s="388" t="s">
        <v>5524</v>
      </c>
      <c r="I185" s="390" t="s">
        <v>5525</v>
      </c>
      <c r="J185" s="391"/>
      <c r="K185" s="391" t="s">
        <v>769</v>
      </c>
      <c r="L185" s="391" t="s">
        <v>769</v>
      </c>
      <c r="M185" s="347"/>
      <c r="N185" s="393"/>
      <c r="O185" s="393"/>
      <c r="P185" s="393"/>
      <c r="Q185" s="348" t="s">
        <v>769</v>
      </c>
      <c r="R185" s="349" t="s">
        <v>8360</v>
      </c>
    </row>
    <row r="186" spans="1:18" s="176" customFormat="1" ht="29.25" customHeight="1" x14ac:dyDescent="0.2">
      <c r="A186" s="908"/>
      <c r="B186" s="911"/>
      <c r="C186" s="378" t="s">
        <v>1696</v>
      </c>
      <c r="D186" s="914"/>
      <c r="E186" s="346">
        <v>24.9</v>
      </c>
      <c r="F186" s="346" t="s">
        <v>3316</v>
      </c>
      <c r="G186" s="385">
        <v>42558</v>
      </c>
      <c r="H186" s="388" t="s">
        <v>5526</v>
      </c>
      <c r="I186" s="390" t="s">
        <v>5527</v>
      </c>
      <c r="J186" s="391" t="s">
        <v>769</v>
      </c>
      <c r="K186" s="347"/>
      <c r="L186" s="391" t="s">
        <v>769</v>
      </c>
      <c r="M186" s="347"/>
      <c r="N186" s="393" t="s">
        <v>769</v>
      </c>
      <c r="O186" s="393"/>
      <c r="P186" s="393"/>
      <c r="Q186" s="348"/>
      <c r="R186" s="349"/>
    </row>
    <row r="187" spans="1:18" s="176" customFormat="1" ht="18.75" x14ac:dyDescent="0.2">
      <c r="A187" s="381">
        <v>99</v>
      </c>
      <c r="B187" s="382" t="s">
        <v>5669</v>
      </c>
      <c r="C187" s="380" t="s">
        <v>5670</v>
      </c>
      <c r="D187" s="380" t="s">
        <v>5671</v>
      </c>
      <c r="E187" s="346" t="s">
        <v>3238</v>
      </c>
      <c r="F187" s="346" t="s">
        <v>3648</v>
      </c>
      <c r="G187" s="385">
        <v>42604</v>
      </c>
      <c r="H187" s="388" t="s">
        <v>5672</v>
      </c>
      <c r="I187" s="350" t="s">
        <v>3238</v>
      </c>
      <c r="J187" s="391" t="s">
        <v>3238</v>
      </c>
      <c r="K187" s="391" t="s">
        <v>3238</v>
      </c>
      <c r="L187" s="391" t="s">
        <v>3238</v>
      </c>
      <c r="M187" s="391" t="s">
        <v>3238</v>
      </c>
      <c r="N187" s="391" t="s">
        <v>3238</v>
      </c>
      <c r="O187" s="391" t="s">
        <v>3238</v>
      </c>
      <c r="P187" s="391" t="s">
        <v>3238</v>
      </c>
      <c r="Q187" s="391" t="s">
        <v>3238</v>
      </c>
      <c r="R187" s="349" t="s">
        <v>5671</v>
      </c>
    </row>
    <row r="188" spans="1:18" s="176" customFormat="1" ht="29.25" customHeight="1" x14ac:dyDescent="0.2">
      <c r="A188" s="906">
        <v>100</v>
      </c>
      <c r="B188" s="909" t="s">
        <v>5673</v>
      </c>
      <c r="C188" s="378" t="s">
        <v>3357</v>
      </c>
      <c r="D188" s="912" t="s">
        <v>5674</v>
      </c>
      <c r="E188" s="346">
        <v>4327.1000000000004</v>
      </c>
      <c r="F188" s="346" t="s">
        <v>3648</v>
      </c>
      <c r="G188" s="915">
        <v>42604</v>
      </c>
      <c r="H188" s="388" t="s">
        <v>5675</v>
      </c>
      <c r="I188" s="390" t="s">
        <v>5676</v>
      </c>
      <c r="J188" s="391" t="s">
        <v>769</v>
      </c>
      <c r="K188" s="347"/>
      <c r="L188" s="391" t="s">
        <v>769</v>
      </c>
      <c r="M188" s="347"/>
      <c r="N188" s="393"/>
      <c r="O188" s="393"/>
      <c r="P188" s="393" t="s">
        <v>769</v>
      </c>
      <c r="Q188" s="348"/>
      <c r="R188" s="349"/>
    </row>
    <row r="189" spans="1:18" s="176" customFormat="1" ht="19.5" customHeight="1" x14ac:dyDescent="0.2">
      <c r="A189" s="907"/>
      <c r="B189" s="910"/>
      <c r="C189" s="378" t="s">
        <v>5677</v>
      </c>
      <c r="D189" s="913"/>
      <c r="E189" s="346">
        <v>1914</v>
      </c>
      <c r="F189" s="346" t="s">
        <v>3648</v>
      </c>
      <c r="G189" s="916"/>
      <c r="H189" s="388" t="s">
        <v>5678</v>
      </c>
      <c r="I189" s="390" t="s">
        <v>5679</v>
      </c>
      <c r="J189" s="391" t="s">
        <v>769</v>
      </c>
      <c r="K189" s="347"/>
      <c r="L189" s="391" t="s">
        <v>769</v>
      </c>
      <c r="M189" s="347"/>
      <c r="N189" s="393"/>
      <c r="O189" s="393"/>
      <c r="P189" s="393" t="s">
        <v>769</v>
      </c>
      <c r="Q189" s="348"/>
      <c r="R189" s="349"/>
    </row>
    <row r="190" spans="1:18" s="176" customFormat="1" ht="18.75" customHeight="1" x14ac:dyDescent="0.2">
      <c r="A190" s="907"/>
      <c r="B190" s="910"/>
      <c r="C190" s="378" t="s">
        <v>4155</v>
      </c>
      <c r="D190" s="913"/>
      <c r="E190" s="346">
        <v>1751.5</v>
      </c>
      <c r="F190" s="346" t="s">
        <v>3648</v>
      </c>
      <c r="G190" s="916"/>
      <c r="H190" s="388" t="s">
        <v>5680</v>
      </c>
      <c r="I190" s="390" t="s">
        <v>5681</v>
      </c>
      <c r="J190" s="391" t="s">
        <v>769</v>
      </c>
      <c r="K190" s="347"/>
      <c r="L190" s="391" t="s">
        <v>769</v>
      </c>
      <c r="M190" s="347"/>
      <c r="N190" s="393"/>
      <c r="O190" s="393"/>
      <c r="P190" s="393"/>
      <c r="Q190" s="348" t="s">
        <v>769</v>
      </c>
      <c r="R190" s="349"/>
    </row>
    <row r="191" spans="1:18" s="176" customFormat="1" ht="18.75" customHeight="1" x14ac:dyDescent="0.2">
      <c r="A191" s="907"/>
      <c r="B191" s="910"/>
      <c r="C191" s="378" t="s">
        <v>3500</v>
      </c>
      <c r="D191" s="913"/>
      <c r="E191" s="346">
        <v>1900</v>
      </c>
      <c r="F191" s="346" t="s">
        <v>3648</v>
      </c>
      <c r="G191" s="916"/>
      <c r="H191" s="388" t="s">
        <v>5680</v>
      </c>
      <c r="I191" s="390" t="s">
        <v>5682</v>
      </c>
      <c r="J191" s="391" t="s">
        <v>769</v>
      </c>
      <c r="K191" s="347"/>
      <c r="L191" s="391" t="s">
        <v>769</v>
      </c>
      <c r="M191" s="347"/>
      <c r="N191" s="393" t="s">
        <v>769</v>
      </c>
      <c r="O191" s="393"/>
      <c r="P191" s="393"/>
      <c r="Q191" s="348"/>
      <c r="R191" s="349"/>
    </row>
    <row r="192" spans="1:18" s="176" customFormat="1" ht="18.75" customHeight="1" x14ac:dyDescent="0.2">
      <c r="A192" s="907"/>
      <c r="B192" s="910"/>
      <c r="C192" s="378" t="s">
        <v>5683</v>
      </c>
      <c r="D192" s="913"/>
      <c r="E192" s="346">
        <v>325.75</v>
      </c>
      <c r="F192" s="346" t="s">
        <v>3648</v>
      </c>
      <c r="G192" s="916"/>
      <c r="H192" s="388" t="s">
        <v>5680</v>
      </c>
      <c r="I192" s="390" t="s">
        <v>5684</v>
      </c>
      <c r="J192" s="391" t="s">
        <v>769</v>
      </c>
      <c r="K192" s="347"/>
      <c r="L192" s="391" t="s">
        <v>769</v>
      </c>
      <c r="M192" s="347"/>
      <c r="N192" s="393" t="s">
        <v>769</v>
      </c>
      <c r="O192" s="393"/>
      <c r="P192" s="393"/>
      <c r="Q192" s="348"/>
      <c r="R192" s="349"/>
    </row>
    <row r="193" spans="1:18" s="176" customFormat="1" ht="29.25" customHeight="1" x14ac:dyDescent="0.2">
      <c r="A193" s="908"/>
      <c r="B193" s="911"/>
      <c r="C193" s="378" t="s">
        <v>5685</v>
      </c>
      <c r="D193" s="914"/>
      <c r="E193" s="346">
        <v>20635</v>
      </c>
      <c r="F193" s="346" t="s">
        <v>3648</v>
      </c>
      <c r="G193" s="917"/>
      <c r="H193" s="388" t="s">
        <v>5686</v>
      </c>
      <c r="I193" s="390" t="s">
        <v>5687</v>
      </c>
      <c r="J193" s="391" t="s">
        <v>769</v>
      </c>
      <c r="K193" s="347"/>
      <c r="L193" s="391" t="s">
        <v>769</v>
      </c>
      <c r="M193" s="347"/>
      <c r="N193" s="393" t="s">
        <v>769</v>
      </c>
      <c r="O193" s="393"/>
      <c r="P193" s="393"/>
      <c r="Q193" s="348"/>
      <c r="R193" s="349"/>
    </row>
    <row r="194" spans="1:18" s="176" customFormat="1" ht="22.5" x14ac:dyDescent="0.2">
      <c r="A194" s="381">
        <v>101</v>
      </c>
      <c r="B194" s="382" t="s">
        <v>5688</v>
      </c>
      <c r="C194" s="378" t="s">
        <v>4530</v>
      </c>
      <c r="D194" s="378" t="s">
        <v>5528</v>
      </c>
      <c r="E194" s="346">
        <v>960</v>
      </c>
      <c r="F194" s="346" t="s">
        <v>3316</v>
      </c>
      <c r="G194" s="385">
        <v>42562</v>
      </c>
      <c r="H194" s="388" t="s">
        <v>5529</v>
      </c>
      <c r="I194" s="390" t="s">
        <v>5530</v>
      </c>
      <c r="J194" s="391" t="s">
        <v>769</v>
      </c>
      <c r="K194" s="347"/>
      <c r="L194" s="391" t="s">
        <v>769</v>
      </c>
      <c r="M194" s="347"/>
      <c r="N194" s="393" t="s">
        <v>769</v>
      </c>
      <c r="O194" s="393"/>
      <c r="P194" s="393" t="s">
        <v>769</v>
      </c>
      <c r="Q194" s="348"/>
      <c r="R194" s="349"/>
    </row>
    <row r="195" spans="1:18" s="176" customFormat="1" ht="18.75" customHeight="1" x14ac:dyDescent="0.2">
      <c r="A195" s="906">
        <v>102</v>
      </c>
      <c r="B195" s="909" t="s">
        <v>5689</v>
      </c>
      <c r="C195" s="378" t="s">
        <v>5690</v>
      </c>
      <c r="D195" s="912" t="s">
        <v>5691</v>
      </c>
      <c r="E195" s="346">
        <v>2400</v>
      </c>
      <c r="F195" s="346" t="s">
        <v>3648</v>
      </c>
      <c r="G195" s="915">
        <v>42599</v>
      </c>
      <c r="H195" s="933" t="s">
        <v>5932</v>
      </c>
      <c r="I195" s="390" t="s">
        <v>5692</v>
      </c>
      <c r="J195" s="391" t="s">
        <v>769</v>
      </c>
      <c r="K195" s="347"/>
      <c r="L195" s="391" t="s">
        <v>769</v>
      </c>
      <c r="M195" s="347"/>
      <c r="N195" s="393" t="s">
        <v>769</v>
      </c>
      <c r="O195" s="393"/>
      <c r="P195" s="393"/>
      <c r="Q195" s="348"/>
      <c r="R195" s="349"/>
    </row>
    <row r="196" spans="1:18" s="176" customFormat="1" ht="18.75" customHeight="1" x14ac:dyDescent="0.2">
      <c r="A196" s="907"/>
      <c r="B196" s="910"/>
      <c r="C196" s="378" t="s">
        <v>4796</v>
      </c>
      <c r="D196" s="913"/>
      <c r="E196" s="346">
        <v>2400</v>
      </c>
      <c r="F196" s="346" t="s">
        <v>3648</v>
      </c>
      <c r="G196" s="916"/>
      <c r="H196" s="934"/>
      <c r="I196" s="390" t="s">
        <v>5693</v>
      </c>
      <c r="J196" s="391" t="s">
        <v>769</v>
      </c>
      <c r="K196" s="347"/>
      <c r="L196" s="391" t="s">
        <v>769</v>
      </c>
      <c r="M196" s="347"/>
      <c r="N196" s="393" t="s">
        <v>769</v>
      </c>
      <c r="O196" s="393"/>
      <c r="P196" s="393"/>
      <c r="Q196" s="348"/>
      <c r="R196" s="349"/>
    </row>
    <row r="197" spans="1:18" s="176" customFormat="1" ht="18.75" customHeight="1" x14ac:dyDescent="0.2">
      <c r="A197" s="907"/>
      <c r="B197" s="910"/>
      <c r="C197" s="378" t="s">
        <v>5933</v>
      </c>
      <c r="D197" s="913"/>
      <c r="E197" s="346">
        <v>2400</v>
      </c>
      <c r="F197" s="346" t="s">
        <v>3648</v>
      </c>
      <c r="G197" s="916"/>
      <c r="H197" s="934"/>
      <c r="I197" s="390" t="s">
        <v>5694</v>
      </c>
      <c r="J197" s="391" t="s">
        <v>769</v>
      </c>
      <c r="K197" s="347"/>
      <c r="L197" s="391" t="s">
        <v>769</v>
      </c>
      <c r="M197" s="347"/>
      <c r="N197" s="393" t="s">
        <v>769</v>
      </c>
      <c r="O197" s="393"/>
      <c r="P197" s="393"/>
      <c r="Q197" s="348"/>
      <c r="R197" s="349"/>
    </row>
    <row r="198" spans="1:18" s="176" customFormat="1" ht="18.75" customHeight="1" x14ac:dyDescent="0.2">
      <c r="A198" s="908"/>
      <c r="B198" s="911"/>
      <c r="C198" s="378" t="s">
        <v>5934</v>
      </c>
      <c r="D198" s="914"/>
      <c r="E198" s="346">
        <v>2400</v>
      </c>
      <c r="F198" s="346" t="s">
        <v>3648</v>
      </c>
      <c r="G198" s="917"/>
      <c r="H198" s="935"/>
      <c r="I198" s="390" t="s">
        <v>5695</v>
      </c>
      <c r="J198" s="391" t="s">
        <v>769</v>
      </c>
      <c r="K198" s="347"/>
      <c r="L198" s="391" t="s">
        <v>769</v>
      </c>
      <c r="M198" s="347"/>
      <c r="N198" s="393" t="s">
        <v>769</v>
      </c>
      <c r="O198" s="393"/>
      <c r="P198" s="393"/>
      <c r="Q198" s="348"/>
      <c r="R198" s="349"/>
    </row>
    <row r="199" spans="1:18" s="176" customFormat="1" ht="22.5" x14ac:dyDescent="0.2">
      <c r="A199" s="381">
        <v>103</v>
      </c>
      <c r="B199" s="382" t="s">
        <v>5696</v>
      </c>
      <c r="C199" s="378" t="s">
        <v>3468</v>
      </c>
      <c r="D199" s="378" t="s">
        <v>5531</v>
      </c>
      <c r="E199" s="346">
        <v>774.05</v>
      </c>
      <c r="F199" s="346" t="s">
        <v>3316</v>
      </c>
      <c r="G199" s="385">
        <v>42573</v>
      </c>
      <c r="H199" s="388" t="s">
        <v>5532</v>
      </c>
      <c r="I199" s="390" t="s">
        <v>5533</v>
      </c>
      <c r="J199" s="391" t="s">
        <v>769</v>
      </c>
      <c r="K199" s="347"/>
      <c r="L199" s="391" t="s">
        <v>769</v>
      </c>
      <c r="M199" s="347"/>
      <c r="N199" s="393" t="s">
        <v>769</v>
      </c>
      <c r="O199" s="393"/>
      <c r="P199" s="393"/>
      <c r="Q199" s="348"/>
      <c r="R199" s="349"/>
    </row>
    <row r="200" spans="1:18" s="176" customFormat="1" ht="45" x14ac:dyDescent="0.2">
      <c r="A200" s="381">
        <v>104</v>
      </c>
      <c r="B200" s="382" t="s">
        <v>5697</v>
      </c>
      <c r="C200" s="378" t="s">
        <v>5698</v>
      </c>
      <c r="D200" s="378" t="s">
        <v>5935</v>
      </c>
      <c r="E200" s="346">
        <v>11120</v>
      </c>
      <c r="F200" s="346" t="s">
        <v>3713</v>
      </c>
      <c r="G200" s="385">
        <v>42670</v>
      </c>
      <c r="H200" s="388" t="s">
        <v>5699</v>
      </c>
      <c r="I200" s="390" t="s">
        <v>5700</v>
      </c>
      <c r="J200" s="393" t="s">
        <v>769</v>
      </c>
      <c r="K200" s="370"/>
      <c r="L200" s="393" t="s">
        <v>769</v>
      </c>
      <c r="M200" s="370"/>
      <c r="N200" s="393" t="s">
        <v>769</v>
      </c>
      <c r="O200" s="393"/>
      <c r="P200" s="393"/>
      <c r="Q200" s="348"/>
      <c r="R200" s="403"/>
    </row>
    <row r="201" spans="1:18" s="176" customFormat="1" ht="33.75" x14ac:dyDescent="0.2">
      <c r="A201" s="381">
        <v>105</v>
      </c>
      <c r="B201" s="382" t="s">
        <v>5701</v>
      </c>
      <c r="C201" s="378" t="s">
        <v>3486</v>
      </c>
      <c r="D201" s="378" t="s">
        <v>5702</v>
      </c>
      <c r="E201" s="346">
        <v>49</v>
      </c>
      <c r="F201" s="346" t="s">
        <v>3316</v>
      </c>
      <c r="G201" s="385">
        <v>42570</v>
      </c>
      <c r="H201" s="388" t="s">
        <v>5534</v>
      </c>
      <c r="I201" s="390" t="s">
        <v>5535</v>
      </c>
      <c r="J201" s="391" t="s">
        <v>769</v>
      </c>
      <c r="K201" s="347"/>
      <c r="L201" s="391" t="s">
        <v>769</v>
      </c>
      <c r="M201" s="347"/>
      <c r="N201" s="393"/>
      <c r="O201" s="393"/>
      <c r="P201" s="393" t="s">
        <v>769</v>
      </c>
      <c r="Q201" s="348"/>
      <c r="R201" s="349"/>
    </row>
    <row r="202" spans="1:18" s="176" customFormat="1" ht="22.5" x14ac:dyDescent="0.2">
      <c r="A202" s="381">
        <v>106</v>
      </c>
      <c r="B202" s="382" t="s">
        <v>5703</v>
      </c>
      <c r="C202" s="378" t="s">
        <v>5536</v>
      </c>
      <c r="D202" s="378" t="s">
        <v>5537</v>
      </c>
      <c r="E202" s="346">
        <v>2162.65</v>
      </c>
      <c r="F202" s="346" t="s">
        <v>3316</v>
      </c>
      <c r="G202" s="385">
        <v>42572</v>
      </c>
      <c r="H202" s="388" t="s">
        <v>5538</v>
      </c>
      <c r="I202" s="390" t="s">
        <v>5539</v>
      </c>
      <c r="J202" s="391" t="s">
        <v>769</v>
      </c>
      <c r="K202" s="347"/>
      <c r="L202" s="391" t="s">
        <v>769</v>
      </c>
      <c r="M202" s="347"/>
      <c r="N202" s="393" t="s">
        <v>769</v>
      </c>
      <c r="O202" s="393"/>
      <c r="P202" s="393"/>
      <c r="Q202" s="348"/>
      <c r="R202" s="349"/>
    </row>
    <row r="203" spans="1:18" s="176" customFormat="1" ht="22.5" x14ac:dyDescent="0.2">
      <c r="A203" s="381">
        <v>107</v>
      </c>
      <c r="B203" s="382" t="s">
        <v>5704</v>
      </c>
      <c r="C203" s="378" t="s">
        <v>5220</v>
      </c>
      <c r="D203" s="378" t="s">
        <v>5540</v>
      </c>
      <c r="E203" s="346">
        <v>2300</v>
      </c>
      <c r="F203" s="346" t="s">
        <v>3316</v>
      </c>
      <c r="G203" s="385">
        <v>42570</v>
      </c>
      <c r="H203" s="388" t="s">
        <v>5541</v>
      </c>
      <c r="I203" s="390" t="s">
        <v>5542</v>
      </c>
      <c r="J203" s="391" t="s">
        <v>769</v>
      </c>
      <c r="K203" s="347"/>
      <c r="L203" s="391" t="s">
        <v>769</v>
      </c>
      <c r="M203" s="347"/>
      <c r="N203" s="393"/>
      <c r="O203" s="393"/>
      <c r="P203" s="393" t="s">
        <v>769</v>
      </c>
      <c r="Q203" s="348"/>
      <c r="R203" s="349"/>
    </row>
    <row r="204" spans="1:18" s="176" customFormat="1" ht="33.75" x14ac:dyDescent="0.2">
      <c r="A204" s="381">
        <v>108</v>
      </c>
      <c r="B204" s="382" t="s">
        <v>5705</v>
      </c>
      <c r="C204" s="378" t="s">
        <v>3680</v>
      </c>
      <c r="D204" s="378" t="s">
        <v>5706</v>
      </c>
      <c r="E204" s="346">
        <v>18265</v>
      </c>
      <c r="F204" s="346" t="s">
        <v>4798</v>
      </c>
      <c r="G204" s="385">
        <v>42620</v>
      </c>
      <c r="H204" s="388" t="s">
        <v>5932</v>
      </c>
      <c r="I204" s="390" t="s">
        <v>5707</v>
      </c>
      <c r="J204" s="393" t="s">
        <v>769</v>
      </c>
      <c r="K204" s="370"/>
      <c r="L204" s="393" t="s">
        <v>769</v>
      </c>
      <c r="M204" s="370"/>
      <c r="N204" s="393" t="s">
        <v>769</v>
      </c>
      <c r="O204" s="393"/>
      <c r="P204" s="393"/>
      <c r="Q204" s="348"/>
      <c r="R204" s="403"/>
    </row>
    <row r="205" spans="1:18" s="176" customFormat="1" ht="33.75" x14ac:dyDescent="0.2">
      <c r="A205" s="381">
        <v>109</v>
      </c>
      <c r="B205" s="382" t="s">
        <v>5708</v>
      </c>
      <c r="C205" s="378" t="s">
        <v>5104</v>
      </c>
      <c r="D205" s="378" t="s">
        <v>5336</v>
      </c>
      <c r="E205" s="346">
        <v>90</v>
      </c>
      <c r="F205" s="346" t="s">
        <v>3316</v>
      </c>
      <c r="G205" s="385">
        <v>42566</v>
      </c>
      <c r="H205" s="388" t="s">
        <v>5543</v>
      </c>
      <c r="I205" s="390" t="s">
        <v>5544</v>
      </c>
      <c r="J205" s="391" t="s">
        <v>769</v>
      </c>
      <c r="K205" s="347"/>
      <c r="L205" s="391" t="s">
        <v>769</v>
      </c>
      <c r="M205" s="347"/>
      <c r="N205" s="393" t="s">
        <v>769</v>
      </c>
      <c r="O205" s="393"/>
      <c r="P205" s="393"/>
      <c r="Q205" s="348"/>
      <c r="R205" s="349"/>
    </row>
    <row r="206" spans="1:18" s="176" customFormat="1" ht="22.5" x14ac:dyDescent="0.2">
      <c r="A206" s="381">
        <v>110</v>
      </c>
      <c r="B206" s="382" t="s">
        <v>5709</v>
      </c>
      <c r="C206" s="378" t="s">
        <v>5157</v>
      </c>
      <c r="D206" s="378" t="s">
        <v>5710</v>
      </c>
      <c r="E206" s="346">
        <v>840.5</v>
      </c>
      <c r="F206" s="346" t="s">
        <v>3648</v>
      </c>
      <c r="G206" s="385" t="s">
        <v>5711</v>
      </c>
      <c r="H206" s="388" t="s">
        <v>5712</v>
      </c>
      <c r="I206" s="390" t="s">
        <v>5713</v>
      </c>
      <c r="J206" s="391" t="s">
        <v>769</v>
      </c>
      <c r="K206" s="347"/>
      <c r="L206" s="391" t="s">
        <v>769</v>
      </c>
      <c r="M206" s="347"/>
      <c r="N206" s="393"/>
      <c r="O206" s="393"/>
      <c r="P206" s="393" t="s">
        <v>769</v>
      </c>
      <c r="Q206" s="348"/>
      <c r="R206" s="349"/>
    </row>
    <row r="207" spans="1:18" s="176" customFormat="1" ht="22.5" x14ac:dyDescent="0.2">
      <c r="A207" s="381">
        <v>111</v>
      </c>
      <c r="B207" s="382" t="s">
        <v>5714</v>
      </c>
      <c r="C207" s="378" t="s">
        <v>5715</v>
      </c>
      <c r="D207" s="378" t="s">
        <v>5716</v>
      </c>
      <c r="E207" s="346">
        <v>2025</v>
      </c>
      <c r="F207" s="346" t="s">
        <v>3648</v>
      </c>
      <c r="G207" s="385">
        <v>42592</v>
      </c>
      <c r="H207" s="388" t="s">
        <v>5717</v>
      </c>
      <c r="I207" s="390" t="s">
        <v>5718</v>
      </c>
      <c r="J207" s="391" t="s">
        <v>769</v>
      </c>
      <c r="K207" s="347"/>
      <c r="L207" s="391" t="s">
        <v>769</v>
      </c>
      <c r="M207" s="347"/>
      <c r="N207" s="393"/>
      <c r="O207" s="393"/>
      <c r="P207" s="393" t="s">
        <v>769</v>
      </c>
      <c r="Q207" s="348"/>
      <c r="R207" s="349"/>
    </row>
    <row r="208" spans="1:18" s="176" customFormat="1" ht="33.75" x14ac:dyDescent="0.2">
      <c r="A208" s="906">
        <v>112</v>
      </c>
      <c r="B208" s="909" t="s">
        <v>5719</v>
      </c>
      <c r="C208" s="378" t="s">
        <v>4702</v>
      </c>
      <c r="D208" s="941" t="s">
        <v>5720</v>
      </c>
      <c r="E208" s="346">
        <v>174</v>
      </c>
      <c r="F208" s="346" t="s">
        <v>3648</v>
      </c>
      <c r="G208" s="915">
        <v>42593</v>
      </c>
      <c r="H208" s="388" t="s">
        <v>5721</v>
      </c>
      <c r="I208" s="390" t="s">
        <v>5722</v>
      </c>
      <c r="J208" s="391" t="s">
        <v>769</v>
      </c>
      <c r="K208" s="347"/>
      <c r="L208" s="391" t="s">
        <v>769</v>
      </c>
      <c r="M208" s="347"/>
      <c r="N208" s="393"/>
      <c r="O208" s="393"/>
      <c r="P208" s="393" t="s">
        <v>769</v>
      </c>
      <c r="Q208" s="348"/>
      <c r="R208" s="349"/>
    </row>
    <row r="209" spans="1:18" s="176" customFormat="1" ht="22.5" customHeight="1" x14ac:dyDescent="0.2">
      <c r="A209" s="907"/>
      <c r="B209" s="910"/>
      <c r="C209" s="378" t="s">
        <v>5723</v>
      </c>
      <c r="D209" s="942"/>
      <c r="E209" s="346">
        <v>348</v>
      </c>
      <c r="F209" s="346" t="s">
        <v>3648</v>
      </c>
      <c r="G209" s="916"/>
      <c r="H209" s="388" t="s">
        <v>5724</v>
      </c>
      <c r="I209" s="390" t="s">
        <v>5725</v>
      </c>
      <c r="J209" s="391" t="s">
        <v>769</v>
      </c>
      <c r="K209" s="347"/>
      <c r="L209" s="391" t="s">
        <v>769</v>
      </c>
      <c r="M209" s="347"/>
      <c r="N209" s="393"/>
      <c r="O209" s="393"/>
      <c r="P209" s="393" t="s">
        <v>769</v>
      </c>
      <c r="Q209" s="348"/>
      <c r="R209" s="349"/>
    </row>
    <row r="210" spans="1:18" s="176" customFormat="1" ht="18.75" customHeight="1" x14ac:dyDescent="0.2">
      <c r="A210" s="907"/>
      <c r="B210" s="910"/>
      <c r="C210" s="378" t="s">
        <v>5726</v>
      </c>
      <c r="D210" s="942"/>
      <c r="E210" s="346">
        <v>1800</v>
      </c>
      <c r="F210" s="346" t="s">
        <v>3648</v>
      </c>
      <c r="G210" s="916"/>
      <c r="H210" s="388" t="s">
        <v>5727</v>
      </c>
      <c r="I210" s="390" t="s">
        <v>5728</v>
      </c>
      <c r="J210" s="391" t="s">
        <v>769</v>
      </c>
      <c r="K210" s="347"/>
      <c r="L210" s="391" t="s">
        <v>769</v>
      </c>
      <c r="M210" s="347"/>
      <c r="N210" s="393"/>
      <c r="O210" s="393"/>
      <c r="P210" s="393" t="s">
        <v>769</v>
      </c>
      <c r="Q210" s="348"/>
      <c r="R210" s="349"/>
    </row>
    <row r="211" spans="1:18" s="176" customFormat="1" ht="29.25" x14ac:dyDescent="0.2">
      <c r="A211" s="381">
        <v>113</v>
      </c>
      <c r="B211" s="382" t="s">
        <v>5729</v>
      </c>
      <c r="C211" s="378" t="s">
        <v>5329</v>
      </c>
      <c r="D211" s="378" t="s">
        <v>5730</v>
      </c>
      <c r="E211" s="346">
        <v>350</v>
      </c>
      <c r="F211" s="346" t="s">
        <v>3648</v>
      </c>
      <c r="G211" s="385">
        <v>42592</v>
      </c>
      <c r="H211" s="388" t="s">
        <v>5731</v>
      </c>
      <c r="I211" s="390" t="s">
        <v>5732</v>
      </c>
      <c r="J211" s="391" t="s">
        <v>769</v>
      </c>
      <c r="K211" s="347"/>
      <c r="L211" s="391" t="s">
        <v>769</v>
      </c>
      <c r="M211" s="347"/>
      <c r="N211" s="393"/>
      <c r="O211" s="393"/>
      <c r="P211" s="393" t="s">
        <v>769</v>
      </c>
      <c r="Q211" s="348"/>
      <c r="R211" s="349"/>
    </row>
    <row r="212" spans="1:18" s="176" customFormat="1" ht="22.5" x14ac:dyDescent="0.2">
      <c r="A212" s="381">
        <v>114</v>
      </c>
      <c r="B212" s="382" t="s">
        <v>5733</v>
      </c>
      <c r="C212" s="378" t="s">
        <v>75</v>
      </c>
      <c r="D212" s="378" t="s">
        <v>5734</v>
      </c>
      <c r="E212" s="346">
        <v>957.6</v>
      </c>
      <c r="F212" s="346" t="s">
        <v>3648</v>
      </c>
      <c r="G212" s="385">
        <v>42607</v>
      </c>
      <c r="H212" s="388" t="s">
        <v>5735</v>
      </c>
      <c r="I212" s="390" t="s">
        <v>5736</v>
      </c>
      <c r="J212" s="391" t="s">
        <v>769</v>
      </c>
      <c r="K212" s="347"/>
      <c r="L212" s="391" t="s">
        <v>769</v>
      </c>
      <c r="M212" s="347"/>
      <c r="N212" s="393"/>
      <c r="O212" s="393"/>
      <c r="P212" s="393" t="s">
        <v>769</v>
      </c>
      <c r="Q212" s="348"/>
      <c r="R212" s="349"/>
    </row>
    <row r="213" spans="1:18" s="176" customFormat="1" ht="33.75" x14ac:dyDescent="0.2">
      <c r="A213" s="381">
        <v>115</v>
      </c>
      <c r="B213" s="382" t="s">
        <v>5737</v>
      </c>
      <c r="C213" s="378" t="s">
        <v>4285</v>
      </c>
      <c r="D213" s="378" t="s">
        <v>5936</v>
      </c>
      <c r="E213" s="346">
        <v>23000</v>
      </c>
      <c r="F213" s="346" t="s">
        <v>3648</v>
      </c>
      <c r="G213" s="385">
        <v>42607</v>
      </c>
      <c r="H213" s="388" t="s">
        <v>5738</v>
      </c>
      <c r="I213" s="390" t="s">
        <v>5739</v>
      </c>
      <c r="J213" s="391" t="s">
        <v>769</v>
      </c>
      <c r="K213" s="347"/>
      <c r="L213" s="391" t="s">
        <v>769</v>
      </c>
      <c r="M213" s="347"/>
      <c r="N213" s="393" t="s">
        <v>769</v>
      </c>
      <c r="O213" s="393"/>
      <c r="P213" s="393"/>
      <c r="Q213" s="348"/>
      <c r="R213" s="349"/>
    </row>
    <row r="214" spans="1:18" s="176" customFormat="1" ht="27" customHeight="1" x14ac:dyDescent="0.2">
      <c r="A214" s="906">
        <v>116</v>
      </c>
      <c r="B214" s="909" t="s">
        <v>5740</v>
      </c>
      <c r="C214" s="378" t="s">
        <v>5500</v>
      </c>
      <c r="D214" s="943" t="s">
        <v>5741</v>
      </c>
      <c r="E214" s="346">
        <v>945</v>
      </c>
      <c r="F214" s="346" t="s">
        <v>4798</v>
      </c>
      <c r="G214" s="915">
        <v>42615</v>
      </c>
      <c r="H214" s="928" t="s">
        <v>5742</v>
      </c>
      <c r="I214" s="390" t="s">
        <v>5743</v>
      </c>
      <c r="J214" s="391" t="s">
        <v>769</v>
      </c>
      <c r="K214" s="347"/>
      <c r="L214" s="391" t="s">
        <v>769</v>
      </c>
      <c r="M214" s="347"/>
      <c r="N214" s="393" t="s">
        <v>769</v>
      </c>
      <c r="O214" s="393"/>
      <c r="P214" s="393"/>
      <c r="Q214" s="348"/>
      <c r="R214" s="349"/>
    </row>
    <row r="215" spans="1:18" s="176" customFormat="1" ht="27" customHeight="1" x14ac:dyDescent="0.2">
      <c r="A215" s="907"/>
      <c r="B215" s="910"/>
      <c r="C215" s="378" t="s">
        <v>5744</v>
      </c>
      <c r="D215" s="944"/>
      <c r="E215" s="346">
        <v>460</v>
      </c>
      <c r="F215" s="346" t="s">
        <v>4798</v>
      </c>
      <c r="G215" s="916"/>
      <c r="H215" s="946"/>
      <c r="I215" s="390" t="s">
        <v>5745</v>
      </c>
      <c r="J215" s="391" t="s">
        <v>769</v>
      </c>
      <c r="K215" s="347"/>
      <c r="L215" s="391" t="s">
        <v>769</v>
      </c>
      <c r="M215" s="347"/>
      <c r="N215" s="393" t="s">
        <v>769</v>
      </c>
      <c r="O215" s="393"/>
      <c r="P215" s="393"/>
      <c r="Q215" s="348"/>
      <c r="R215" s="349"/>
    </row>
    <row r="216" spans="1:18" s="176" customFormat="1" ht="27" customHeight="1" x14ac:dyDescent="0.2">
      <c r="A216" s="908"/>
      <c r="B216" s="911"/>
      <c r="C216" s="378" t="s">
        <v>4649</v>
      </c>
      <c r="D216" s="945"/>
      <c r="E216" s="346">
        <v>1612.06</v>
      </c>
      <c r="F216" s="346" t="s">
        <v>4798</v>
      </c>
      <c r="G216" s="917"/>
      <c r="H216" s="929"/>
      <c r="I216" s="390" t="s">
        <v>5746</v>
      </c>
      <c r="J216" s="391" t="s">
        <v>769</v>
      </c>
      <c r="K216" s="347"/>
      <c r="L216" s="391" t="s">
        <v>769</v>
      </c>
      <c r="M216" s="347"/>
      <c r="N216" s="393" t="s">
        <v>769</v>
      </c>
      <c r="O216" s="393"/>
      <c r="P216" s="393"/>
      <c r="Q216" s="348"/>
      <c r="R216" s="349"/>
    </row>
    <row r="217" spans="1:18" s="176" customFormat="1" ht="45" x14ac:dyDescent="0.2">
      <c r="A217" s="381">
        <v>117</v>
      </c>
      <c r="B217" s="382" t="s">
        <v>5747</v>
      </c>
      <c r="C217" s="378" t="s">
        <v>4702</v>
      </c>
      <c r="D217" s="378" t="s">
        <v>5748</v>
      </c>
      <c r="E217" s="346">
        <v>678</v>
      </c>
      <c r="F217" s="346" t="s">
        <v>4798</v>
      </c>
      <c r="G217" s="385">
        <v>42621</v>
      </c>
      <c r="H217" s="388" t="s">
        <v>5749</v>
      </c>
      <c r="I217" s="390" t="s">
        <v>5750</v>
      </c>
      <c r="J217" s="391" t="s">
        <v>769</v>
      </c>
      <c r="K217" s="347"/>
      <c r="L217" s="391" t="s">
        <v>769</v>
      </c>
      <c r="M217" s="347"/>
      <c r="N217" s="393" t="s">
        <v>769</v>
      </c>
      <c r="O217" s="393"/>
      <c r="P217" s="393"/>
      <c r="Q217" s="348"/>
      <c r="R217" s="349"/>
    </row>
    <row r="218" spans="1:18" s="176" customFormat="1" ht="18.75" x14ac:dyDescent="0.2">
      <c r="A218" s="906">
        <v>118</v>
      </c>
      <c r="B218" s="909" t="s">
        <v>5751</v>
      </c>
      <c r="C218" s="378" t="s">
        <v>4002</v>
      </c>
      <c r="D218" s="912" t="s">
        <v>5392</v>
      </c>
      <c r="E218" s="346">
        <v>1563</v>
      </c>
      <c r="F218" s="346" t="s">
        <v>4798</v>
      </c>
      <c r="G218" s="915">
        <v>42621</v>
      </c>
      <c r="H218" s="388" t="s">
        <v>5752</v>
      </c>
      <c r="I218" s="390" t="s">
        <v>5753</v>
      </c>
      <c r="J218" s="391" t="s">
        <v>769</v>
      </c>
      <c r="K218" s="347"/>
      <c r="L218" s="391" t="s">
        <v>769</v>
      </c>
      <c r="M218" s="347"/>
      <c r="N218" s="393" t="s">
        <v>769</v>
      </c>
      <c r="O218" s="393"/>
      <c r="P218" s="393"/>
      <c r="Q218" s="348"/>
      <c r="R218" s="349"/>
    </row>
    <row r="219" spans="1:18" s="176" customFormat="1" ht="18.75" x14ac:dyDescent="0.2">
      <c r="A219" s="907"/>
      <c r="B219" s="910"/>
      <c r="C219" s="378" t="s">
        <v>4397</v>
      </c>
      <c r="D219" s="913"/>
      <c r="E219" s="346">
        <v>114.43</v>
      </c>
      <c r="F219" s="346" t="s">
        <v>4798</v>
      </c>
      <c r="G219" s="916"/>
      <c r="H219" s="388" t="s">
        <v>5754</v>
      </c>
      <c r="I219" s="390" t="s">
        <v>5755</v>
      </c>
      <c r="J219" s="391" t="s">
        <v>769</v>
      </c>
      <c r="K219" s="347"/>
      <c r="L219" s="391" t="s">
        <v>769</v>
      </c>
      <c r="M219" s="347"/>
      <c r="N219" s="393" t="s">
        <v>769</v>
      </c>
      <c r="O219" s="393"/>
      <c r="P219" s="393"/>
      <c r="Q219" s="348"/>
      <c r="R219" s="349"/>
    </row>
    <row r="220" spans="1:18" s="176" customFormat="1" ht="18.75" x14ac:dyDescent="0.2">
      <c r="A220" s="908"/>
      <c r="B220" s="911"/>
      <c r="C220" s="378" t="s">
        <v>5287</v>
      </c>
      <c r="D220" s="914"/>
      <c r="E220" s="346">
        <v>40.65</v>
      </c>
      <c r="F220" s="346" t="s">
        <v>4798</v>
      </c>
      <c r="G220" s="917"/>
      <c r="H220" s="388" t="s">
        <v>5754</v>
      </c>
      <c r="I220" s="390" t="s">
        <v>5756</v>
      </c>
      <c r="J220" s="391" t="s">
        <v>769</v>
      </c>
      <c r="K220" s="347"/>
      <c r="L220" s="391" t="s">
        <v>769</v>
      </c>
      <c r="M220" s="347"/>
      <c r="N220" s="393" t="s">
        <v>769</v>
      </c>
      <c r="O220" s="393"/>
      <c r="P220" s="393"/>
      <c r="Q220" s="348"/>
      <c r="R220" s="349"/>
    </row>
    <row r="221" spans="1:18" s="176" customFormat="1" ht="27" customHeight="1" x14ac:dyDescent="0.2">
      <c r="A221" s="906">
        <v>119</v>
      </c>
      <c r="B221" s="909" t="s">
        <v>5757</v>
      </c>
      <c r="C221" s="378" t="s">
        <v>3374</v>
      </c>
      <c r="D221" s="912" t="s">
        <v>5758</v>
      </c>
      <c r="E221" s="346">
        <v>1100</v>
      </c>
      <c r="F221" s="346" t="s">
        <v>4798</v>
      </c>
      <c r="G221" s="915">
        <v>42625</v>
      </c>
      <c r="H221" s="388" t="s">
        <v>5937</v>
      </c>
      <c r="I221" s="390" t="s">
        <v>5759</v>
      </c>
      <c r="J221" s="391" t="s">
        <v>769</v>
      </c>
      <c r="K221" s="347"/>
      <c r="L221" s="391" t="s">
        <v>769</v>
      </c>
      <c r="M221" s="347"/>
      <c r="N221" s="393" t="s">
        <v>769</v>
      </c>
      <c r="O221" s="393"/>
      <c r="P221" s="393"/>
      <c r="Q221" s="348"/>
      <c r="R221" s="349"/>
    </row>
    <row r="222" spans="1:18" s="176" customFormat="1" ht="27" customHeight="1" x14ac:dyDescent="0.2">
      <c r="A222" s="908"/>
      <c r="B222" s="911"/>
      <c r="C222" s="378" t="s">
        <v>5760</v>
      </c>
      <c r="D222" s="914"/>
      <c r="E222" s="346">
        <v>2625</v>
      </c>
      <c r="F222" s="346" t="s">
        <v>4798</v>
      </c>
      <c r="G222" s="917"/>
      <c r="H222" s="388" t="s">
        <v>5938</v>
      </c>
      <c r="I222" s="390" t="s">
        <v>5761</v>
      </c>
      <c r="J222" s="391" t="s">
        <v>769</v>
      </c>
      <c r="K222" s="347"/>
      <c r="L222" s="391" t="s">
        <v>769</v>
      </c>
      <c r="M222" s="347"/>
      <c r="N222" s="393" t="s">
        <v>769</v>
      </c>
      <c r="O222" s="393"/>
      <c r="P222" s="393"/>
      <c r="Q222" s="348"/>
      <c r="R222" s="349"/>
    </row>
    <row r="223" spans="1:18" s="176" customFormat="1" ht="18.75" customHeight="1" x14ac:dyDescent="0.2">
      <c r="A223" s="906">
        <v>120</v>
      </c>
      <c r="B223" s="909" t="s">
        <v>5762</v>
      </c>
      <c r="C223" s="378" t="s">
        <v>3626</v>
      </c>
      <c r="D223" s="912" t="s">
        <v>5674</v>
      </c>
      <c r="E223" s="346">
        <v>6039</v>
      </c>
      <c r="F223" s="346" t="s">
        <v>4798</v>
      </c>
      <c r="G223" s="915">
        <v>42643</v>
      </c>
      <c r="H223" s="388" t="s">
        <v>5763</v>
      </c>
      <c r="I223" s="390" t="s">
        <v>5764</v>
      </c>
      <c r="J223" s="391" t="s">
        <v>769</v>
      </c>
      <c r="K223" s="347"/>
      <c r="L223" s="391" t="s">
        <v>769</v>
      </c>
      <c r="M223" s="347"/>
      <c r="N223" s="393" t="s">
        <v>769</v>
      </c>
      <c r="O223" s="393"/>
      <c r="P223" s="393"/>
      <c r="Q223" s="348"/>
      <c r="R223" s="349"/>
    </row>
    <row r="224" spans="1:18" s="176" customFormat="1" ht="18.75" customHeight="1" x14ac:dyDescent="0.2">
      <c r="A224" s="907"/>
      <c r="B224" s="910"/>
      <c r="C224" s="378" t="s">
        <v>5765</v>
      </c>
      <c r="D224" s="913"/>
      <c r="E224" s="346">
        <v>478.7</v>
      </c>
      <c r="F224" s="346" t="s">
        <v>4798</v>
      </c>
      <c r="G224" s="916"/>
      <c r="H224" s="388" t="s">
        <v>5766</v>
      </c>
      <c r="I224" s="390" t="s">
        <v>5767</v>
      </c>
      <c r="J224" s="391" t="s">
        <v>769</v>
      </c>
      <c r="K224" s="347"/>
      <c r="L224" s="391" t="s">
        <v>769</v>
      </c>
      <c r="M224" s="347"/>
      <c r="N224" s="393"/>
      <c r="O224" s="393"/>
      <c r="P224" s="393" t="s">
        <v>769</v>
      </c>
      <c r="Q224" s="348"/>
      <c r="R224" s="349"/>
    </row>
    <row r="225" spans="1:18" s="176" customFormat="1" ht="18.75" customHeight="1" x14ac:dyDescent="0.2">
      <c r="A225" s="908"/>
      <c r="B225" s="911"/>
      <c r="C225" s="378" t="s">
        <v>3357</v>
      </c>
      <c r="D225" s="914"/>
      <c r="E225" s="346">
        <v>18263</v>
      </c>
      <c r="F225" s="346" t="s">
        <v>4798</v>
      </c>
      <c r="G225" s="917"/>
      <c r="H225" s="388" t="s">
        <v>5763</v>
      </c>
      <c r="I225" s="390" t="s">
        <v>5768</v>
      </c>
      <c r="J225" s="391" t="s">
        <v>769</v>
      </c>
      <c r="K225" s="347"/>
      <c r="L225" s="391" t="s">
        <v>769</v>
      </c>
      <c r="M225" s="347"/>
      <c r="N225" s="393"/>
      <c r="O225" s="393"/>
      <c r="P225" s="393" t="s">
        <v>769</v>
      </c>
      <c r="Q225" s="348"/>
      <c r="R225" s="349"/>
    </row>
    <row r="226" spans="1:18" s="176" customFormat="1" ht="33.75" x14ac:dyDescent="0.2">
      <c r="A226" s="381">
        <v>121</v>
      </c>
      <c r="B226" s="382" t="s">
        <v>5769</v>
      </c>
      <c r="C226" s="378" t="s">
        <v>5239</v>
      </c>
      <c r="D226" s="378" t="s">
        <v>5480</v>
      </c>
      <c r="E226" s="346">
        <v>18926.8</v>
      </c>
      <c r="F226" s="346" t="s">
        <v>4798</v>
      </c>
      <c r="G226" s="385">
        <v>42632</v>
      </c>
      <c r="H226" s="388" t="s">
        <v>5770</v>
      </c>
      <c r="I226" s="390" t="s">
        <v>5771</v>
      </c>
      <c r="J226" s="391" t="s">
        <v>769</v>
      </c>
      <c r="K226" s="347"/>
      <c r="L226" s="391" t="s">
        <v>769</v>
      </c>
      <c r="M226" s="347"/>
      <c r="N226" s="393" t="s">
        <v>769</v>
      </c>
      <c r="O226" s="393"/>
      <c r="P226" s="393"/>
      <c r="Q226" s="348"/>
      <c r="R226" s="349"/>
    </row>
    <row r="227" spans="1:18" s="176" customFormat="1" ht="33.75" x14ac:dyDescent="0.2">
      <c r="A227" s="381">
        <v>122</v>
      </c>
      <c r="B227" s="382" t="s">
        <v>5772</v>
      </c>
      <c r="C227" s="378" t="s">
        <v>5556</v>
      </c>
      <c r="D227" s="378" t="s">
        <v>5939</v>
      </c>
      <c r="E227" s="346">
        <v>6000</v>
      </c>
      <c r="F227" s="346" t="s">
        <v>3713</v>
      </c>
      <c r="G227" s="385">
        <v>42677</v>
      </c>
      <c r="H227" s="388" t="s">
        <v>5558</v>
      </c>
      <c r="I227" s="390" t="s">
        <v>5773</v>
      </c>
      <c r="J227" s="391" t="s">
        <v>769</v>
      </c>
      <c r="K227" s="347"/>
      <c r="L227" s="391" t="s">
        <v>769</v>
      </c>
      <c r="M227" s="347"/>
      <c r="N227" s="393"/>
      <c r="O227" s="393"/>
      <c r="P227" s="393"/>
      <c r="Q227" s="348" t="s">
        <v>769</v>
      </c>
      <c r="R227" s="349"/>
    </row>
    <row r="228" spans="1:18" s="176" customFormat="1" ht="29.25" customHeight="1" x14ac:dyDescent="0.2">
      <c r="A228" s="906">
        <v>123</v>
      </c>
      <c r="B228" s="909" t="s">
        <v>5774</v>
      </c>
      <c r="C228" s="378" t="s">
        <v>5775</v>
      </c>
      <c r="D228" s="912" t="s">
        <v>5776</v>
      </c>
      <c r="E228" s="346">
        <v>2775</v>
      </c>
      <c r="F228" s="346" t="s">
        <v>3832</v>
      </c>
      <c r="G228" s="915">
        <v>42656</v>
      </c>
      <c r="H228" s="388" t="s">
        <v>5777</v>
      </c>
      <c r="I228" s="390" t="s">
        <v>5778</v>
      </c>
      <c r="J228" s="391" t="s">
        <v>769</v>
      </c>
      <c r="K228" s="347"/>
      <c r="L228" s="391" t="s">
        <v>769</v>
      </c>
      <c r="M228" s="347"/>
      <c r="N228" s="393" t="s">
        <v>769</v>
      </c>
      <c r="O228" s="393"/>
      <c r="P228" s="393"/>
      <c r="Q228" s="348"/>
      <c r="R228" s="349"/>
    </row>
    <row r="229" spans="1:18" s="176" customFormat="1" ht="29.25" customHeight="1" x14ac:dyDescent="0.2">
      <c r="A229" s="907"/>
      <c r="B229" s="910"/>
      <c r="C229" s="378" t="s">
        <v>5779</v>
      </c>
      <c r="D229" s="913"/>
      <c r="E229" s="346">
        <v>3275</v>
      </c>
      <c r="F229" s="346" t="s">
        <v>3832</v>
      </c>
      <c r="G229" s="916"/>
      <c r="H229" s="388" t="s">
        <v>5777</v>
      </c>
      <c r="I229" s="390" t="s">
        <v>5780</v>
      </c>
      <c r="J229" s="391" t="s">
        <v>769</v>
      </c>
      <c r="K229" s="347"/>
      <c r="L229" s="391" t="s">
        <v>769</v>
      </c>
      <c r="M229" s="347"/>
      <c r="N229" s="393" t="s">
        <v>769</v>
      </c>
      <c r="O229" s="393"/>
      <c r="P229" s="393"/>
      <c r="Q229" s="348"/>
      <c r="R229" s="349"/>
    </row>
    <row r="230" spans="1:18" s="176" customFormat="1" ht="29.25" customHeight="1" x14ac:dyDescent="0.2">
      <c r="A230" s="907"/>
      <c r="B230" s="910"/>
      <c r="C230" s="378" t="s">
        <v>5781</v>
      </c>
      <c r="D230" s="913"/>
      <c r="E230" s="346">
        <v>1102.5899999999999</v>
      </c>
      <c r="F230" s="346" t="s">
        <v>3832</v>
      </c>
      <c r="G230" s="916"/>
      <c r="H230" s="388" t="s">
        <v>5777</v>
      </c>
      <c r="I230" s="390" t="s">
        <v>5782</v>
      </c>
      <c r="J230" s="391" t="s">
        <v>769</v>
      </c>
      <c r="K230" s="347"/>
      <c r="L230" s="391" t="s">
        <v>769</v>
      </c>
      <c r="M230" s="347"/>
      <c r="N230" s="393" t="s">
        <v>769</v>
      </c>
      <c r="O230" s="393"/>
      <c r="P230" s="393"/>
      <c r="Q230" s="348"/>
      <c r="R230" s="349"/>
    </row>
    <row r="231" spans="1:18" s="176" customFormat="1" ht="29.25" customHeight="1" x14ac:dyDescent="0.2">
      <c r="A231" s="908"/>
      <c r="B231" s="911"/>
      <c r="C231" s="378" t="s">
        <v>5783</v>
      </c>
      <c r="D231" s="914"/>
      <c r="E231" s="346">
        <v>400</v>
      </c>
      <c r="F231" s="346" t="s">
        <v>3832</v>
      </c>
      <c r="G231" s="917"/>
      <c r="H231" s="388" t="s">
        <v>5777</v>
      </c>
      <c r="I231" s="390" t="s">
        <v>5784</v>
      </c>
      <c r="J231" s="391" t="s">
        <v>769</v>
      </c>
      <c r="K231" s="347"/>
      <c r="L231" s="391" t="s">
        <v>769</v>
      </c>
      <c r="M231" s="347"/>
      <c r="N231" s="393" t="s">
        <v>769</v>
      </c>
      <c r="O231" s="393"/>
      <c r="P231" s="393"/>
      <c r="Q231" s="348"/>
      <c r="R231" s="349"/>
    </row>
    <row r="232" spans="1:18" s="176" customFormat="1" ht="22.5" x14ac:dyDescent="0.2">
      <c r="A232" s="381">
        <v>124</v>
      </c>
      <c r="B232" s="382" t="s">
        <v>5785</v>
      </c>
      <c r="C232" s="378" t="s">
        <v>5786</v>
      </c>
      <c r="D232" s="378" t="s">
        <v>5787</v>
      </c>
      <c r="E232" s="346">
        <v>880</v>
      </c>
      <c r="F232" s="346" t="s">
        <v>4798</v>
      </c>
      <c r="G232" s="385">
        <v>42633</v>
      </c>
      <c r="H232" s="388" t="s">
        <v>5788</v>
      </c>
      <c r="I232" s="390" t="s">
        <v>5789</v>
      </c>
      <c r="J232" s="391" t="s">
        <v>769</v>
      </c>
      <c r="K232" s="347"/>
      <c r="L232" s="391" t="s">
        <v>769</v>
      </c>
      <c r="M232" s="347"/>
      <c r="N232" s="393" t="s">
        <v>769</v>
      </c>
      <c r="O232" s="393"/>
      <c r="P232" s="393"/>
      <c r="Q232" s="348"/>
      <c r="R232" s="349"/>
    </row>
    <row r="233" spans="1:18" s="176" customFormat="1" ht="33.75" x14ac:dyDescent="0.2">
      <c r="A233" s="381">
        <v>125</v>
      </c>
      <c r="B233" s="382" t="s">
        <v>5790</v>
      </c>
      <c r="C233" s="378" t="s">
        <v>5147</v>
      </c>
      <c r="D233" s="378" t="s">
        <v>5940</v>
      </c>
      <c r="E233" s="346">
        <v>97.2</v>
      </c>
      <c r="F233" s="346" t="s">
        <v>4798</v>
      </c>
      <c r="G233" s="385">
        <v>42621</v>
      </c>
      <c r="H233" s="388" t="s">
        <v>5791</v>
      </c>
      <c r="I233" s="390" t="s">
        <v>5792</v>
      </c>
      <c r="J233" s="391" t="s">
        <v>769</v>
      </c>
      <c r="K233" s="347"/>
      <c r="L233" s="391" t="s">
        <v>769</v>
      </c>
      <c r="M233" s="347"/>
      <c r="N233" s="393" t="s">
        <v>769</v>
      </c>
      <c r="O233" s="393"/>
      <c r="P233" s="393"/>
      <c r="Q233" s="348"/>
      <c r="R233" s="349"/>
    </row>
    <row r="234" spans="1:18" s="176" customFormat="1" ht="56.25" x14ac:dyDescent="0.2">
      <c r="A234" s="381">
        <v>126</v>
      </c>
      <c r="B234" s="382" t="s">
        <v>5793</v>
      </c>
      <c r="C234" s="378" t="s">
        <v>5794</v>
      </c>
      <c r="D234" s="378" t="s">
        <v>5941</v>
      </c>
      <c r="E234" s="346">
        <v>720.5</v>
      </c>
      <c r="F234" s="346" t="s">
        <v>4798</v>
      </c>
      <c r="G234" s="385">
        <v>42640</v>
      </c>
      <c r="H234" s="388" t="s">
        <v>5795</v>
      </c>
      <c r="I234" s="390" t="s">
        <v>5796</v>
      </c>
      <c r="J234" s="391" t="s">
        <v>769</v>
      </c>
      <c r="K234" s="347"/>
      <c r="L234" s="391" t="s">
        <v>769</v>
      </c>
      <c r="M234" s="347"/>
      <c r="N234" s="393" t="s">
        <v>769</v>
      </c>
      <c r="O234" s="393"/>
      <c r="P234" s="393"/>
      <c r="Q234" s="348"/>
      <c r="R234" s="349"/>
    </row>
    <row r="235" spans="1:18" s="176" customFormat="1" ht="18.75" x14ac:dyDescent="0.2">
      <c r="A235" s="381">
        <v>127</v>
      </c>
      <c r="B235" s="382" t="s">
        <v>5797</v>
      </c>
      <c r="C235" s="380" t="s">
        <v>5670</v>
      </c>
      <c r="D235" s="378" t="s">
        <v>5798</v>
      </c>
      <c r="E235" s="346">
        <v>0</v>
      </c>
      <c r="F235" s="346" t="s">
        <v>4798</v>
      </c>
      <c r="G235" s="385">
        <v>42639</v>
      </c>
      <c r="H235" s="388" t="s">
        <v>5798</v>
      </c>
      <c r="I235" s="350" t="s">
        <v>3238</v>
      </c>
      <c r="J235" s="391" t="s">
        <v>3238</v>
      </c>
      <c r="K235" s="391" t="s">
        <v>3238</v>
      </c>
      <c r="L235" s="391" t="s">
        <v>3238</v>
      </c>
      <c r="M235" s="391" t="s">
        <v>3238</v>
      </c>
      <c r="N235" s="391" t="s">
        <v>3238</v>
      </c>
      <c r="O235" s="391" t="s">
        <v>3238</v>
      </c>
      <c r="P235" s="391" t="s">
        <v>3238</v>
      </c>
      <c r="Q235" s="391" t="s">
        <v>3238</v>
      </c>
      <c r="R235" s="349" t="s">
        <v>5671</v>
      </c>
    </row>
    <row r="236" spans="1:18" s="176" customFormat="1" ht="33.75" x14ac:dyDescent="0.2">
      <c r="A236" s="381">
        <v>128</v>
      </c>
      <c r="B236" s="382" t="s">
        <v>5799</v>
      </c>
      <c r="C236" s="378" t="s">
        <v>3483</v>
      </c>
      <c r="D236" s="378" t="s">
        <v>5800</v>
      </c>
      <c r="E236" s="346">
        <v>3579</v>
      </c>
      <c r="F236" s="346" t="s">
        <v>4798</v>
      </c>
      <c r="G236" s="385">
        <v>42636</v>
      </c>
      <c r="H236" s="388" t="s">
        <v>5801</v>
      </c>
      <c r="I236" s="390" t="s">
        <v>5802</v>
      </c>
      <c r="J236" s="393" t="s">
        <v>769</v>
      </c>
      <c r="K236" s="370"/>
      <c r="L236" s="393" t="s">
        <v>769</v>
      </c>
      <c r="M236" s="370"/>
      <c r="N236" s="393" t="s">
        <v>769</v>
      </c>
      <c r="O236" s="393"/>
      <c r="P236" s="393"/>
      <c r="Q236" s="348"/>
      <c r="R236" s="403"/>
    </row>
    <row r="237" spans="1:18" s="176" customFormat="1" ht="18.75" customHeight="1" x14ac:dyDescent="0.2">
      <c r="A237" s="906">
        <v>129</v>
      </c>
      <c r="B237" s="909" t="s">
        <v>5803</v>
      </c>
      <c r="C237" s="378" t="s">
        <v>5804</v>
      </c>
      <c r="D237" s="912" t="s">
        <v>5805</v>
      </c>
      <c r="E237" s="346">
        <v>1600</v>
      </c>
      <c r="F237" s="346" t="s">
        <v>3832</v>
      </c>
      <c r="G237" s="385">
        <v>42650</v>
      </c>
      <c r="H237" s="388" t="s">
        <v>5806</v>
      </c>
      <c r="I237" s="390" t="s">
        <v>5807</v>
      </c>
      <c r="J237" s="391" t="s">
        <v>769</v>
      </c>
      <c r="K237" s="347"/>
      <c r="L237" s="391" t="s">
        <v>769</v>
      </c>
      <c r="M237" s="347"/>
      <c r="N237" s="393" t="s">
        <v>769</v>
      </c>
      <c r="O237" s="393"/>
      <c r="P237" s="393"/>
      <c r="Q237" s="348"/>
      <c r="R237" s="349"/>
    </row>
    <row r="238" spans="1:18" s="176" customFormat="1" ht="18.75" customHeight="1" x14ac:dyDescent="0.2">
      <c r="A238" s="908"/>
      <c r="B238" s="911"/>
      <c r="C238" s="378" t="s">
        <v>5020</v>
      </c>
      <c r="D238" s="914"/>
      <c r="E238" s="346">
        <v>2400</v>
      </c>
      <c r="F238" s="346" t="s">
        <v>3832</v>
      </c>
      <c r="G238" s="385">
        <v>42650</v>
      </c>
      <c r="H238" s="388" t="s">
        <v>5808</v>
      </c>
      <c r="I238" s="390" t="s">
        <v>5809</v>
      </c>
      <c r="J238" s="391" t="s">
        <v>769</v>
      </c>
      <c r="K238" s="347"/>
      <c r="L238" s="391" t="s">
        <v>769</v>
      </c>
      <c r="M238" s="347"/>
      <c r="N238" s="393" t="s">
        <v>769</v>
      </c>
      <c r="O238" s="393"/>
      <c r="P238" s="393"/>
      <c r="Q238" s="348"/>
      <c r="R238" s="349"/>
    </row>
    <row r="239" spans="1:18" s="176" customFormat="1" ht="29.25" x14ac:dyDescent="0.2">
      <c r="A239" s="381">
        <v>130</v>
      </c>
      <c r="B239" s="382" t="s">
        <v>5810</v>
      </c>
      <c r="C239" s="378" t="s">
        <v>5811</v>
      </c>
      <c r="D239" s="378" t="s">
        <v>5812</v>
      </c>
      <c r="E239" s="346">
        <v>4500</v>
      </c>
      <c r="F239" s="346" t="s">
        <v>3832</v>
      </c>
      <c r="G239" s="385">
        <v>42646</v>
      </c>
      <c r="H239" s="388" t="s">
        <v>5813</v>
      </c>
      <c r="I239" s="390" t="s">
        <v>5814</v>
      </c>
      <c r="J239" s="393" t="s">
        <v>769</v>
      </c>
      <c r="K239" s="370"/>
      <c r="L239" s="393" t="s">
        <v>769</v>
      </c>
      <c r="M239" s="370"/>
      <c r="N239" s="393" t="s">
        <v>769</v>
      </c>
      <c r="O239" s="393"/>
      <c r="P239" s="393"/>
      <c r="Q239" s="348"/>
      <c r="R239" s="349"/>
    </row>
    <row r="240" spans="1:18" s="176" customFormat="1" ht="29.25" x14ac:dyDescent="0.2">
      <c r="A240" s="381">
        <v>131</v>
      </c>
      <c r="B240" s="382" t="s">
        <v>5815</v>
      </c>
      <c r="C240" s="365" t="s">
        <v>5816</v>
      </c>
      <c r="D240" s="355" t="s">
        <v>5816</v>
      </c>
      <c r="E240" s="346" t="s">
        <v>3238</v>
      </c>
      <c r="F240" s="346" t="s">
        <v>3832</v>
      </c>
      <c r="G240" s="385">
        <v>42647</v>
      </c>
      <c r="H240" s="388" t="s">
        <v>5817</v>
      </c>
      <c r="I240" s="390" t="s">
        <v>5818</v>
      </c>
      <c r="J240" s="391" t="s">
        <v>3238</v>
      </c>
      <c r="K240" s="391" t="s">
        <v>3238</v>
      </c>
      <c r="L240" s="391" t="s">
        <v>3238</v>
      </c>
      <c r="M240" s="391" t="s">
        <v>3238</v>
      </c>
      <c r="N240" s="391" t="s">
        <v>3238</v>
      </c>
      <c r="O240" s="391" t="s">
        <v>3238</v>
      </c>
      <c r="P240" s="391" t="s">
        <v>3238</v>
      </c>
      <c r="Q240" s="391" t="s">
        <v>3238</v>
      </c>
      <c r="R240" s="349" t="s">
        <v>5816</v>
      </c>
    </row>
    <row r="241" spans="1:18" s="176" customFormat="1" ht="33.75" x14ac:dyDescent="0.2">
      <c r="A241" s="381">
        <v>132</v>
      </c>
      <c r="B241" s="382" t="s">
        <v>5819</v>
      </c>
      <c r="C241" s="378" t="s">
        <v>3468</v>
      </c>
      <c r="D241" s="378" t="s">
        <v>5820</v>
      </c>
      <c r="E241" s="346">
        <v>510.76</v>
      </c>
      <c r="F241" s="346" t="s">
        <v>3832</v>
      </c>
      <c r="G241" s="385">
        <v>42655</v>
      </c>
      <c r="H241" s="388" t="s">
        <v>5821</v>
      </c>
      <c r="I241" s="390" t="s">
        <v>5822</v>
      </c>
      <c r="J241" s="391" t="s">
        <v>769</v>
      </c>
      <c r="K241" s="347"/>
      <c r="L241" s="391" t="s">
        <v>769</v>
      </c>
      <c r="M241" s="347"/>
      <c r="N241" s="393" t="s">
        <v>769</v>
      </c>
      <c r="O241" s="393"/>
      <c r="P241" s="393"/>
      <c r="Q241" s="348"/>
      <c r="R241" s="349"/>
    </row>
    <row r="242" spans="1:18" s="176" customFormat="1" ht="27" customHeight="1" x14ac:dyDescent="0.2">
      <c r="A242" s="906">
        <v>133</v>
      </c>
      <c r="B242" s="909" t="s">
        <v>5823</v>
      </c>
      <c r="C242" s="378" t="s">
        <v>4002</v>
      </c>
      <c r="D242" s="912" t="s">
        <v>5824</v>
      </c>
      <c r="E242" s="346">
        <v>2628.58</v>
      </c>
      <c r="F242" s="346" t="s">
        <v>3832</v>
      </c>
      <c r="G242" s="385">
        <v>42653</v>
      </c>
      <c r="H242" s="388" t="s">
        <v>5825</v>
      </c>
      <c r="I242" s="390" t="s">
        <v>5826</v>
      </c>
      <c r="J242" s="391" t="s">
        <v>769</v>
      </c>
      <c r="K242" s="347"/>
      <c r="L242" s="391" t="s">
        <v>769</v>
      </c>
      <c r="M242" s="347"/>
      <c r="N242" s="393" t="s">
        <v>769</v>
      </c>
      <c r="O242" s="393"/>
      <c r="P242" s="393"/>
      <c r="Q242" s="348"/>
      <c r="R242" s="349"/>
    </row>
    <row r="243" spans="1:18" s="176" customFormat="1" ht="27" customHeight="1" x14ac:dyDescent="0.2">
      <c r="A243" s="907"/>
      <c r="B243" s="910"/>
      <c r="C243" s="378" t="s">
        <v>5239</v>
      </c>
      <c r="D243" s="913"/>
      <c r="E243" s="346">
        <v>1376.7</v>
      </c>
      <c r="F243" s="346" t="s">
        <v>3832</v>
      </c>
      <c r="G243" s="385">
        <v>42653</v>
      </c>
      <c r="H243" s="388" t="s">
        <v>5827</v>
      </c>
      <c r="I243" s="390" t="s">
        <v>5828</v>
      </c>
      <c r="J243" s="391" t="s">
        <v>769</v>
      </c>
      <c r="K243" s="347"/>
      <c r="L243" s="391" t="s">
        <v>769</v>
      </c>
      <c r="M243" s="347"/>
      <c r="N243" s="393" t="s">
        <v>769</v>
      </c>
      <c r="O243" s="393"/>
      <c r="P243" s="393"/>
      <c r="Q243" s="348"/>
      <c r="R243" s="349"/>
    </row>
    <row r="244" spans="1:18" s="176" customFormat="1" ht="33.75" x14ac:dyDescent="0.2">
      <c r="A244" s="908"/>
      <c r="B244" s="911"/>
      <c r="C244" s="378" t="s">
        <v>4702</v>
      </c>
      <c r="D244" s="914"/>
      <c r="E244" s="346">
        <v>765</v>
      </c>
      <c r="F244" s="346" t="s">
        <v>3832</v>
      </c>
      <c r="G244" s="385">
        <v>42653</v>
      </c>
      <c r="H244" s="388" t="s">
        <v>5829</v>
      </c>
      <c r="I244" s="390" t="s">
        <v>5830</v>
      </c>
      <c r="J244" s="391" t="s">
        <v>769</v>
      </c>
      <c r="K244" s="347"/>
      <c r="L244" s="391" t="s">
        <v>769</v>
      </c>
      <c r="M244" s="347"/>
      <c r="N244" s="393" t="s">
        <v>769</v>
      </c>
      <c r="O244" s="393"/>
      <c r="P244" s="393"/>
      <c r="Q244" s="348"/>
      <c r="R244" s="349"/>
    </row>
    <row r="245" spans="1:18" s="176" customFormat="1" ht="19.5" x14ac:dyDescent="0.2">
      <c r="A245" s="906">
        <v>134</v>
      </c>
      <c r="B245" s="909" t="s">
        <v>5831</v>
      </c>
      <c r="C245" s="378" t="s">
        <v>5832</v>
      </c>
      <c r="D245" s="912" t="s">
        <v>5942</v>
      </c>
      <c r="E245" s="346">
        <v>585</v>
      </c>
      <c r="F245" s="346" t="s">
        <v>3832</v>
      </c>
      <c r="G245" s="385">
        <v>42655</v>
      </c>
      <c r="H245" s="388" t="s">
        <v>5833</v>
      </c>
      <c r="I245" s="390" t="s">
        <v>5834</v>
      </c>
      <c r="J245" s="391" t="s">
        <v>769</v>
      </c>
      <c r="K245" s="347"/>
      <c r="L245" s="391" t="s">
        <v>769</v>
      </c>
      <c r="M245" s="347"/>
      <c r="N245" s="393"/>
      <c r="O245" s="393"/>
      <c r="P245" s="393" t="s">
        <v>769</v>
      </c>
      <c r="Q245" s="348"/>
      <c r="R245" s="349"/>
    </row>
    <row r="246" spans="1:18" s="176" customFormat="1" ht="19.5" x14ac:dyDescent="0.2">
      <c r="A246" s="908"/>
      <c r="B246" s="911"/>
      <c r="C246" s="378" t="s">
        <v>5794</v>
      </c>
      <c r="D246" s="914"/>
      <c r="E246" s="346">
        <v>240.52</v>
      </c>
      <c r="F246" s="346" t="s">
        <v>3832</v>
      </c>
      <c r="G246" s="385">
        <v>42655</v>
      </c>
      <c r="H246" s="388" t="s">
        <v>5835</v>
      </c>
      <c r="I246" s="390" t="s">
        <v>5836</v>
      </c>
      <c r="J246" s="391" t="s">
        <v>769</v>
      </c>
      <c r="K246" s="347"/>
      <c r="L246" s="391" t="s">
        <v>769</v>
      </c>
      <c r="M246" s="347"/>
      <c r="N246" s="393" t="s">
        <v>769</v>
      </c>
      <c r="O246" s="393"/>
      <c r="P246" s="393"/>
      <c r="Q246" s="348" t="s">
        <v>769</v>
      </c>
      <c r="R246" s="349"/>
    </row>
    <row r="247" spans="1:18" s="176" customFormat="1" ht="22.5" x14ac:dyDescent="0.2">
      <c r="A247" s="381">
        <v>135</v>
      </c>
      <c r="B247" s="382" t="s">
        <v>5837</v>
      </c>
      <c r="C247" s="378" t="s">
        <v>3500</v>
      </c>
      <c r="D247" s="378" t="s">
        <v>5838</v>
      </c>
      <c r="E247" s="346">
        <v>3130</v>
      </c>
      <c r="F247" s="346" t="s">
        <v>3832</v>
      </c>
      <c r="G247" s="385">
        <v>42661</v>
      </c>
      <c r="H247" s="388" t="s">
        <v>5839</v>
      </c>
      <c r="I247" s="390" t="s">
        <v>5840</v>
      </c>
      <c r="J247" s="391" t="s">
        <v>769</v>
      </c>
      <c r="K247" s="347"/>
      <c r="L247" s="391" t="s">
        <v>769</v>
      </c>
      <c r="M247" s="347"/>
      <c r="N247" s="393" t="s">
        <v>769</v>
      </c>
      <c r="O247" s="393"/>
      <c r="P247" s="393"/>
      <c r="Q247" s="348"/>
      <c r="R247" s="349"/>
    </row>
    <row r="248" spans="1:18" s="176" customFormat="1" ht="33.75" x14ac:dyDescent="0.2">
      <c r="A248" s="381">
        <v>136</v>
      </c>
      <c r="B248" s="382" t="s">
        <v>5841</v>
      </c>
      <c r="C248" s="378" t="s">
        <v>5943</v>
      </c>
      <c r="D248" s="378" t="s">
        <v>5944</v>
      </c>
      <c r="E248" s="346">
        <v>3000</v>
      </c>
      <c r="F248" s="346" t="s">
        <v>3832</v>
      </c>
      <c r="G248" s="385">
        <v>42660</v>
      </c>
      <c r="H248" s="388" t="s">
        <v>5842</v>
      </c>
      <c r="I248" s="390" t="s">
        <v>5843</v>
      </c>
      <c r="J248" s="391" t="s">
        <v>769</v>
      </c>
      <c r="K248" s="347"/>
      <c r="L248" s="391" t="s">
        <v>769</v>
      </c>
      <c r="M248" s="347"/>
      <c r="N248" s="393" t="s">
        <v>769</v>
      </c>
      <c r="O248" s="393"/>
      <c r="P248" s="393"/>
      <c r="Q248" s="348"/>
      <c r="R248" s="349"/>
    </row>
    <row r="249" spans="1:18" s="176" customFormat="1" ht="22.5" x14ac:dyDescent="0.2">
      <c r="A249" s="381">
        <v>137</v>
      </c>
      <c r="B249" s="382" t="s">
        <v>5844</v>
      </c>
      <c r="C249" s="378" t="s">
        <v>5496</v>
      </c>
      <c r="D249" s="378" t="s">
        <v>5497</v>
      </c>
      <c r="E249" s="346">
        <v>800</v>
      </c>
      <c r="F249" s="346" t="s">
        <v>3832</v>
      </c>
      <c r="G249" s="385">
        <v>42656</v>
      </c>
      <c r="H249" s="388" t="s">
        <v>5845</v>
      </c>
      <c r="I249" s="390" t="s">
        <v>5846</v>
      </c>
      <c r="J249" s="391" t="s">
        <v>769</v>
      </c>
      <c r="K249" s="347"/>
      <c r="L249" s="391" t="s">
        <v>769</v>
      </c>
      <c r="M249" s="347"/>
      <c r="N249" s="393" t="s">
        <v>769</v>
      </c>
      <c r="O249" s="393"/>
      <c r="P249" s="393"/>
      <c r="Q249" s="348"/>
      <c r="R249" s="349"/>
    </row>
    <row r="250" spans="1:18" s="176" customFormat="1" ht="29.25" x14ac:dyDescent="0.2">
      <c r="A250" s="381">
        <v>138</v>
      </c>
      <c r="B250" s="382" t="s">
        <v>5847</v>
      </c>
      <c r="C250" s="378" t="s">
        <v>5848</v>
      </c>
      <c r="D250" s="378" t="s">
        <v>5849</v>
      </c>
      <c r="E250" s="346">
        <v>1869</v>
      </c>
      <c r="F250" s="346" t="s">
        <v>3832</v>
      </c>
      <c r="G250" s="385">
        <v>42667</v>
      </c>
      <c r="H250" s="388" t="s">
        <v>5945</v>
      </c>
      <c r="I250" s="390" t="s">
        <v>5850</v>
      </c>
      <c r="J250" s="391" t="s">
        <v>769</v>
      </c>
      <c r="K250" s="347"/>
      <c r="L250" s="391" t="s">
        <v>769</v>
      </c>
      <c r="M250" s="347"/>
      <c r="N250" s="393" t="s">
        <v>769</v>
      </c>
      <c r="O250" s="393"/>
      <c r="P250" s="393"/>
      <c r="Q250" s="348"/>
      <c r="R250" s="349"/>
    </row>
    <row r="251" spans="1:18" s="176" customFormat="1" ht="33.75" x14ac:dyDescent="0.2">
      <c r="A251" s="381">
        <v>139</v>
      </c>
      <c r="B251" s="382" t="s">
        <v>5851</v>
      </c>
      <c r="C251" s="378" t="s">
        <v>5852</v>
      </c>
      <c r="D251" s="378" t="s">
        <v>5946</v>
      </c>
      <c r="E251" s="346">
        <v>1017</v>
      </c>
      <c r="F251" s="346" t="s">
        <v>3713</v>
      </c>
      <c r="G251" s="385">
        <v>42682</v>
      </c>
      <c r="H251" s="388" t="s">
        <v>5853</v>
      </c>
      <c r="I251" s="390" t="s">
        <v>5854</v>
      </c>
      <c r="J251" s="391" t="s">
        <v>769</v>
      </c>
      <c r="K251" s="347"/>
      <c r="L251" s="391" t="s">
        <v>769</v>
      </c>
      <c r="M251" s="347"/>
      <c r="N251" s="393" t="s">
        <v>769</v>
      </c>
      <c r="O251" s="393"/>
      <c r="P251" s="393"/>
      <c r="Q251" s="348"/>
      <c r="R251" s="349"/>
    </row>
    <row r="252" spans="1:18" s="176" customFormat="1" ht="33.75" x14ac:dyDescent="0.2">
      <c r="A252" s="381">
        <v>140</v>
      </c>
      <c r="B252" s="382" t="s">
        <v>5855</v>
      </c>
      <c r="C252" s="378" t="s">
        <v>5856</v>
      </c>
      <c r="D252" s="378" t="s">
        <v>5857</v>
      </c>
      <c r="E252" s="346">
        <v>522.28</v>
      </c>
      <c r="F252" s="346" t="s">
        <v>3713</v>
      </c>
      <c r="G252" s="385">
        <v>42684</v>
      </c>
      <c r="H252" s="388" t="s">
        <v>5858</v>
      </c>
      <c r="I252" s="390" t="s">
        <v>5859</v>
      </c>
      <c r="J252" s="391" t="s">
        <v>769</v>
      </c>
      <c r="K252" s="347"/>
      <c r="L252" s="391" t="s">
        <v>769</v>
      </c>
      <c r="M252" s="347"/>
      <c r="N252" s="393" t="s">
        <v>769</v>
      </c>
      <c r="O252" s="393"/>
      <c r="P252" s="393"/>
      <c r="Q252" s="348"/>
      <c r="R252" s="349"/>
    </row>
    <row r="253" spans="1:18" s="176" customFormat="1" ht="31.5" customHeight="1" x14ac:dyDescent="0.2">
      <c r="A253" s="906">
        <v>141</v>
      </c>
      <c r="B253" s="909" t="s">
        <v>5860</v>
      </c>
      <c r="C253" s="378" t="s">
        <v>5309</v>
      </c>
      <c r="D253" s="912" t="s">
        <v>5861</v>
      </c>
      <c r="E253" s="346">
        <v>25.97</v>
      </c>
      <c r="F253" s="346" t="s">
        <v>3713</v>
      </c>
      <c r="G253" s="915">
        <v>42684</v>
      </c>
      <c r="H253" s="388" t="s">
        <v>5862</v>
      </c>
      <c r="I253" s="390" t="s">
        <v>5863</v>
      </c>
      <c r="J253" s="391" t="s">
        <v>769</v>
      </c>
      <c r="K253" s="347"/>
      <c r="L253" s="391" t="s">
        <v>769</v>
      </c>
      <c r="M253" s="347"/>
      <c r="N253" s="393" t="s">
        <v>769</v>
      </c>
      <c r="O253" s="393"/>
      <c r="P253" s="393"/>
      <c r="Q253" s="348"/>
      <c r="R253" s="349"/>
    </row>
    <row r="254" spans="1:18" s="176" customFormat="1" ht="31.5" customHeight="1" x14ac:dyDescent="0.2">
      <c r="A254" s="907"/>
      <c r="B254" s="910"/>
      <c r="C254" s="378" t="s">
        <v>5314</v>
      </c>
      <c r="D254" s="913"/>
      <c r="E254" s="346">
        <v>98.89</v>
      </c>
      <c r="F254" s="346" t="s">
        <v>3713</v>
      </c>
      <c r="G254" s="916"/>
      <c r="H254" s="388" t="s">
        <v>5864</v>
      </c>
      <c r="I254" s="390" t="s">
        <v>5865</v>
      </c>
      <c r="J254" s="391" t="s">
        <v>769</v>
      </c>
      <c r="K254" s="347"/>
      <c r="L254" s="391" t="s">
        <v>769</v>
      </c>
      <c r="M254" s="347"/>
      <c r="N254" s="393" t="s">
        <v>769</v>
      </c>
      <c r="O254" s="393"/>
      <c r="P254" s="393"/>
      <c r="Q254" s="348"/>
      <c r="R254" s="349"/>
    </row>
    <row r="255" spans="1:18" s="176" customFormat="1" ht="31.5" customHeight="1" x14ac:dyDescent="0.2">
      <c r="A255" s="907"/>
      <c r="B255" s="910"/>
      <c r="C255" s="378" t="s">
        <v>149</v>
      </c>
      <c r="D255" s="913"/>
      <c r="E255" s="346">
        <v>30.5</v>
      </c>
      <c r="F255" s="346" t="s">
        <v>3713</v>
      </c>
      <c r="G255" s="916"/>
      <c r="H255" s="388" t="s">
        <v>5862</v>
      </c>
      <c r="I255" s="390" t="s">
        <v>5866</v>
      </c>
      <c r="J255" s="391" t="s">
        <v>769</v>
      </c>
      <c r="K255" s="347"/>
      <c r="L255" s="391" t="s">
        <v>769</v>
      </c>
      <c r="M255" s="347"/>
      <c r="N255" s="393" t="s">
        <v>769</v>
      </c>
      <c r="O255" s="393"/>
      <c r="P255" s="393"/>
      <c r="Q255" s="348"/>
      <c r="R255" s="349"/>
    </row>
    <row r="256" spans="1:18" s="176" customFormat="1" ht="31.5" customHeight="1" x14ac:dyDescent="0.2">
      <c r="A256" s="907"/>
      <c r="B256" s="910"/>
      <c r="C256" s="378" t="s">
        <v>1696</v>
      </c>
      <c r="D256" s="913"/>
      <c r="E256" s="346">
        <v>93.1</v>
      </c>
      <c r="F256" s="346" t="s">
        <v>3713</v>
      </c>
      <c r="G256" s="916"/>
      <c r="H256" s="388" t="s">
        <v>5867</v>
      </c>
      <c r="I256" s="390" t="s">
        <v>5868</v>
      </c>
      <c r="J256" s="391" t="s">
        <v>769</v>
      </c>
      <c r="K256" s="347"/>
      <c r="L256" s="391" t="s">
        <v>769</v>
      </c>
      <c r="M256" s="347"/>
      <c r="N256" s="393" t="s">
        <v>769</v>
      </c>
      <c r="O256" s="393"/>
      <c r="P256" s="393"/>
      <c r="Q256" s="348"/>
      <c r="R256" s="349"/>
    </row>
    <row r="257" spans="1:18" s="176" customFormat="1" ht="31.5" customHeight="1" x14ac:dyDescent="0.2">
      <c r="A257" s="908"/>
      <c r="B257" s="911"/>
      <c r="C257" s="378" t="s">
        <v>147</v>
      </c>
      <c r="D257" s="914"/>
      <c r="E257" s="346">
        <v>150</v>
      </c>
      <c r="F257" s="346" t="s">
        <v>3713</v>
      </c>
      <c r="G257" s="917"/>
      <c r="H257" s="388" t="s">
        <v>5864</v>
      </c>
      <c r="I257" s="390" t="s">
        <v>5869</v>
      </c>
      <c r="J257" s="391" t="s">
        <v>769</v>
      </c>
      <c r="K257" s="347"/>
      <c r="L257" s="391" t="s">
        <v>769</v>
      </c>
      <c r="M257" s="347"/>
      <c r="N257" s="393" t="s">
        <v>769</v>
      </c>
      <c r="O257" s="393"/>
      <c r="P257" s="393"/>
      <c r="Q257" s="348"/>
      <c r="R257" s="349"/>
    </row>
    <row r="258" spans="1:18" s="176" customFormat="1" ht="22.5" x14ac:dyDescent="0.2">
      <c r="A258" s="381">
        <v>142</v>
      </c>
      <c r="B258" s="382" t="s">
        <v>5870</v>
      </c>
      <c r="C258" s="378" t="s">
        <v>5187</v>
      </c>
      <c r="D258" s="378" t="s">
        <v>5871</v>
      </c>
      <c r="E258" s="346">
        <v>119.37</v>
      </c>
      <c r="F258" s="346" t="s">
        <v>3713</v>
      </c>
      <c r="G258" s="385">
        <v>42690</v>
      </c>
      <c r="H258" s="388" t="s">
        <v>5872</v>
      </c>
      <c r="I258" s="390" t="s">
        <v>5873</v>
      </c>
      <c r="J258" s="391" t="s">
        <v>769</v>
      </c>
      <c r="K258" s="347"/>
      <c r="L258" s="391" t="s">
        <v>769</v>
      </c>
      <c r="M258" s="347"/>
      <c r="N258" s="393"/>
      <c r="O258" s="393"/>
      <c r="P258" s="393" t="s">
        <v>769</v>
      </c>
      <c r="Q258" s="348"/>
      <c r="R258" s="349"/>
    </row>
    <row r="259" spans="1:18" s="176" customFormat="1" ht="22.5" x14ac:dyDescent="0.2">
      <c r="A259" s="381">
        <v>143</v>
      </c>
      <c r="B259" s="382" t="s">
        <v>5874</v>
      </c>
      <c r="C259" s="378" t="s">
        <v>5187</v>
      </c>
      <c r="D259" s="378" t="s">
        <v>5875</v>
      </c>
      <c r="E259" s="346">
        <v>1020</v>
      </c>
      <c r="F259" s="346" t="s">
        <v>3713</v>
      </c>
      <c r="G259" s="385">
        <v>42682</v>
      </c>
      <c r="H259" s="388" t="s">
        <v>5876</v>
      </c>
      <c r="I259" s="390" t="s">
        <v>5877</v>
      </c>
      <c r="J259" s="391" t="s">
        <v>769</v>
      </c>
      <c r="K259" s="347"/>
      <c r="L259" s="391" t="s">
        <v>769</v>
      </c>
      <c r="M259" s="347"/>
      <c r="N259" s="393"/>
      <c r="O259" s="393"/>
      <c r="P259" s="393" t="s">
        <v>769</v>
      </c>
      <c r="Q259" s="348"/>
      <c r="R259" s="349"/>
    </row>
    <row r="260" spans="1:18" s="176" customFormat="1" ht="31.5" customHeight="1" x14ac:dyDescent="0.2">
      <c r="A260" s="906">
        <v>144</v>
      </c>
      <c r="B260" s="947" t="s">
        <v>5878</v>
      </c>
      <c r="C260" s="378" t="s">
        <v>5187</v>
      </c>
      <c r="D260" s="912" t="s">
        <v>5179</v>
      </c>
      <c r="E260" s="346">
        <v>174.4</v>
      </c>
      <c r="F260" s="346" t="s">
        <v>3713</v>
      </c>
      <c r="G260" s="385">
        <v>42698</v>
      </c>
      <c r="H260" s="388" t="s">
        <v>5879</v>
      </c>
      <c r="I260" s="390" t="s">
        <v>5880</v>
      </c>
      <c r="J260" s="391" t="s">
        <v>769</v>
      </c>
      <c r="K260" s="347"/>
      <c r="L260" s="391" t="s">
        <v>769</v>
      </c>
      <c r="M260" s="347"/>
      <c r="N260" s="393"/>
      <c r="O260" s="393"/>
      <c r="P260" s="393" t="s">
        <v>769</v>
      </c>
      <c r="Q260" s="348"/>
      <c r="R260" s="349"/>
    </row>
    <row r="261" spans="1:18" s="176" customFormat="1" ht="31.5" customHeight="1" x14ac:dyDescent="0.2">
      <c r="A261" s="908"/>
      <c r="B261" s="948"/>
      <c r="C261" s="378" t="s">
        <v>5881</v>
      </c>
      <c r="D261" s="914"/>
      <c r="E261" s="346">
        <v>1225</v>
      </c>
      <c r="F261" s="346" t="s">
        <v>3713</v>
      </c>
      <c r="G261" s="385">
        <v>42698</v>
      </c>
      <c r="H261" s="388" t="s">
        <v>5879</v>
      </c>
      <c r="I261" s="390" t="s">
        <v>5882</v>
      </c>
      <c r="J261" s="391" t="s">
        <v>769</v>
      </c>
      <c r="K261" s="347"/>
      <c r="L261" s="391" t="s">
        <v>769</v>
      </c>
      <c r="M261" s="347"/>
      <c r="N261" s="393"/>
      <c r="O261" s="393"/>
      <c r="P261" s="393" t="s">
        <v>769</v>
      </c>
      <c r="Q261" s="348"/>
      <c r="R261" s="349"/>
    </row>
    <row r="262" spans="1:18" s="176" customFormat="1" ht="33.75" customHeight="1" x14ac:dyDescent="0.2">
      <c r="A262" s="906">
        <v>145</v>
      </c>
      <c r="B262" s="909" t="s">
        <v>5883</v>
      </c>
      <c r="C262" s="378" t="s">
        <v>5884</v>
      </c>
      <c r="D262" s="912" t="s">
        <v>5947</v>
      </c>
      <c r="E262" s="346">
        <v>385</v>
      </c>
      <c r="F262" s="346" t="s">
        <v>3713</v>
      </c>
      <c r="G262" s="385">
        <v>42695</v>
      </c>
      <c r="H262" s="388" t="s">
        <v>5885</v>
      </c>
      <c r="I262" s="390" t="s">
        <v>5886</v>
      </c>
      <c r="J262" s="391" t="s">
        <v>769</v>
      </c>
      <c r="K262" s="347"/>
      <c r="L262" s="391" t="s">
        <v>769</v>
      </c>
      <c r="M262" s="347"/>
      <c r="N262" s="393"/>
      <c r="O262" s="393"/>
      <c r="P262" s="393" t="s">
        <v>769</v>
      </c>
      <c r="Q262" s="348"/>
      <c r="R262" s="349"/>
    </row>
    <row r="263" spans="1:18" s="176" customFormat="1" ht="31.5" customHeight="1" x14ac:dyDescent="0.2">
      <c r="A263" s="908"/>
      <c r="B263" s="911"/>
      <c r="C263" s="378" t="s">
        <v>5887</v>
      </c>
      <c r="D263" s="914"/>
      <c r="E263" s="346">
        <v>101</v>
      </c>
      <c r="F263" s="346" t="s">
        <v>3713</v>
      </c>
      <c r="G263" s="385">
        <v>42695</v>
      </c>
      <c r="H263" s="388" t="s">
        <v>5888</v>
      </c>
      <c r="I263" s="390" t="s">
        <v>5889</v>
      </c>
      <c r="J263" s="391" t="s">
        <v>769</v>
      </c>
      <c r="K263" s="347"/>
      <c r="L263" s="391" t="s">
        <v>769</v>
      </c>
      <c r="M263" s="347"/>
      <c r="N263" s="393"/>
      <c r="O263" s="393"/>
      <c r="P263" s="393" t="s">
        <v>769</v>
      </c>
      <c r="Q263" s="348"/>
      <c r="R263" s="349"/>
    </row>
    <row r="264" spans="1:18" s="176" customFormat="1" ht="33.75" x14ac:dyDescent="0.2">
      <c r="A264" s="381">
        <v>146</v>
      </c>
      <c r="B264" s="382" t="s">
        <v>5890</v>
      </c>
      <c r="C264" s="378" t="s">
        <v>5891</v>
      </c>
      <c r="D264" s="378" t="s">
        <v>5892</v>
      </c>
      <c r="E264" s="346">
        <v>1875</v>
      </c>
      <c r="F264" s="346" t="s">
        <v>3713</v>
      </c>
      <c r="G264" s="385">
        <v>42698</v>
      </c>
      <c r="H264" s="388" t="s">
        <v>5893</v>
      </c>
      <c r="I264" s="390" t="s">
        <v>5894</v>
      </c>
      <c r="J264" s="391"/>
      <c r="K264" s="391" t="s">
        <v>769</v>
      </c>
      <c r="L264" s="391" t="s">
        <v>769</v>
      </c>
      <c r="M264" s="347"/>
      <c r="N264" s="393"/>
      <c r="O264" s="393"/>
      <c r="P264" s="393"/>
      <c r="Q264" s="348" t="s">
        <v>769</v>
      </c>
      <c r="R264" s="349"/>
    </row>
    <row r="265" spans="1:18" s="176" customFormat="1" ht="29.25" x14ac:dyDescent="0.2">
      <c r="A265" s="381">
        <v>147</v>
      </c>
      <c r="B265" s="382" t="s">
        <v>5895</v>
      </c>
      <c r="C265" s="378" t="s">
        <v>5329</v>
      </c>
      <c r="D265" s="378" t="s">
        <v>5730</v>
      </c>
      <c r="E265" s="346">
        <v>250</v>
      </c>
      <c r="F265" s="346" t="s">
        <v>3713</v>
      </c>
      <c r="G265" s="385">
        <v>42704</v>
      </c>
      <c r="H265" s="388" t="s">
        <v>5896</v>
      </c>
      <c r="I265" s="390" t="s">
        <v>5897</v>
      </c>
      <c r="J265" s="391" t="s">
        <v>769</v>
      </c>
      <c r="K265" s="347"/>
      <c r="L265" s="391" t="s">
        <v>769</v>
      </c>
      <c r="M265" s="347"/>
      <c r="N265" s="393" t="s">
        <v>769</v>
      </c>
      <c r="O265" s="393"/>
      <c r="P265" s="393"/>
      <c r="Q265" s="348"/>
      <c r="R265" s="349"/>
    </row>
    <row r="266" spans="1:18" s="176" customFormat="1" ht="19.5" x14ac:dyDescent="0.2">
      <c r="A266" s="381">
        <v>148</v>
      </c>
      <c r="B266" s="382" t="s">
        <v>5898</v>
      </c>
      <c r="C266" s="378" t="s">
        <v>3468</v>
      </c>
      <c r="D266" s="378" t="s">
        <v>5899</v>
      </c>
      <c r="E266" s="346">
        <v>2486</v>
      </c>
      <c r="F266" s="346" t="s">
        <v>3713</v>
      </c>
      <c r="G266" s="385">
        <v>42702</v>
      </c>
      <c r="H266" s="388" t="s">
        <v>5900</v>
      </c>
      <c r="I266" s="390" t="s">
        <v>5901</v>
      </c>
      <c r="J266" s="391" t="s">
        <v>769</v>
      </c>
      <c r="K266" s="347"/>
      <c r="L266" s="391" t="s">
        <v>769</v>
      </c>
      <c r="M266" s="347"/>
      <c r="N266" s="393"/>
      <c r="O266" s="393"/>
      <c r="P266" s="393"/>
      <c r="Q266" s="348" t="s">
        <v>769</v>
      </c>
      <c r="R266" s="349"/>
    </row>
    <row r="267" spans="1:18" s="176" customFormat="1" ht="22.5" x14ac:dyDescent="0.2">
      <c r="A267" s="381">
        <v>149</v>
      </c>
      <c r="B267" s="382" t="s">
        <v>5902</v>
      </c>
      <c r="C267" s="378" t="s">
        <v>3374</v>
      </c>
      <c r="D267" s="378" t="s">
        <v>5903</v>
      </c>
      <c r="E267" s="346">
        <v>120</v>
      </c>
      <c r="F267" s="346" t="s">
        <v>3713</v>
      </c>
      <c r="G267" s="385">
        <v>42702</v>
      </c>
      <c r="H267" s="388" t="s">
        <v>5900</v>
      </c>
      <c r="I267" s="390" t="s">
        <v>5904</v>
      </c>
      <c r="J267" s="391" t="s">
        <v>769</v>
      </c>
      <c r="K267" s="347"/>
      <c r="L267" s="391" t="s">
        <v>769</v>
      </c>
      <c r="M267" s="347"/>
      <c r="N267" s="393" t="s">
        <v>769</v>
      </c>
      <c r="O267" s="393"/>
      <c r="P267" s="393"/>
      <c r="Q267" s="348"/>
      <c r="R267" s="349"/>
    </row>
    <row r="268" spans="1:18" s="176" customFormat="1" ht="29.25" x14ac:dyDescent="0.2">
      <c r="A268" s="381">
        <v>150</v>
      </c>
      <c r="B268" s="382" t="s">
        <v>5905</v>
      </c>
      <c r="C268" s="378" t="s">
        <v>5287</v>
      </c>
      <c r="D268" s="378" t="s">
        <v>5948</v>
      </c>
      <c r="E268" s="346">
        <v>882.95</v>
      </c>
      <c r="F268" s="346" t="s">
        <v>5906</v>
      </c>
      <c r="G268" s="385">
        <v>42706</v>
      </c>
      <c r="H268" s="388" t="s">
        <v>5185</v>
      </c>
      <c r="I268" s="390" t="s">
        <v>5907</v>
      </c>
      <c r="J268" s="391" t="s">
        <v>769</v>
      </c>
      <c r="K268" s="347"/>
      <c r="L268" s="391" t="s">
        <v>769</v>
      </c>
      <c r="M268" s="347"/>
      <c r="N268" s="393" t="s">
        <v>769</v>
      </c>
      <c r="O268" s="393"/>
      <c r="P268" s="393"/>
      <c r="Q268" s="348"/>
      <c r="R268" s="349"/>
    </row>
    <row r="269" spans="1:18" s="176" customFormat="1" ht="45" x14ac:dyDescent="0.2">
      <c r="A269" s="381">
        <v>151</v>
      </c>
      <c r="B269" s="384" t="s">
        <v>5908</v>
      </c>
      <c r="C269" s="378" t="s">
        <v>5949</v>
      </c>
      <c r="D269" s="378" t="s">
        <v>5909</v>
      </c>
      <c r="E269" s="346">
        <v>565.28</v>
      </c>
      <c r="F269" s="346" t="s">
        <v>5906</v>
      </c>
      <c r="G269" s="385">
        <v>42723</v>
      </c>
      <c r="H269" s="388" t="s">
        <v>5910</v>
      </c>
      <c r="I269" s="390" t="s">
        <v>5911</v>
      </c>
      <c r="J269" s="393"/>
      <c r="K269" s="393" t="s">
        <v>769</v>
      </c>
      <c r="L269" s="393" t="s">
        <v>769</v>
      </c>
      <c r="M269" s="370"/>
      <c r="N269" s="393"/>
      <c r="O269" s="393"/>
      <c r="P269" s="393"/>
      <c r="Q269" s="348" t="s">
        <v>769</v>
      </c>
      <c r="R269" s="349" t="s">
        <v>6826</v>
      </c>
    </row>
    <row r="270" spans="1:18" s="320" customFormat="1" ht="45" x14ac:dyDescent="0.2">
      <c r="A270" s="357">
        <v>152</v>
      </c>
      <c r="B270" s="362" t="s">
        <v>5912</v>
      </c>
      <c r="C270" s="372" t="s">
        <v>5063</v>
      </c>
      <c r="D270" s="372" t="s">
        <v>3985</v>
      </c>
      <c r="E270" s="395">
        <v>101000</v>
      </c>
      <c r="F270" s="212" t="s">
        <v>3273</v>
      </c>
      <c r="G270" s="374">
        <v>42397</v>
      </c>
      <c r="H270" s="363" t="s">
        <v>5548</v>
      </c>
      <c r="I270" s="364" t="s">
        <v>5547</v>
      </c>
      <c r="J270" s="344" t="s">
        <v>769</v>
      </c>
      <c r="K270" s="396"/>
      <c r="L270" s="344" t="s">
        <v>769</v>
      </c>
      <c r="M270" s="396"/>
      <c r="N270" s="344" t="s">
        <v>769</v>
      </c>
      <c r="O270" s="362"/>
      <c r="P270" s="362"/>
      <c r="Q270" s="362"/>
      <c r="R270" s="402"/>
    </row>
    <row r="271" spans="1:18" s="320" customFormat="1" ht="34.5" thickBot="1" x14ac:dyDescent="0.25">
      <c r="A271" s="358">
        <v>153</v>
      </c>
      <c r="B271" s="321" t="s">
        <v>5913</v>
      </c>
      <c r="C271" s="373" t="s">
        <v>4511</v>
      </c>
      <c r="D271" s="373" t="s">
        <v>4512</v>
      </c>
      <c r="E271" s="397">
        <v>69000</v>
      </c>
      <c r="F271" s="215" t="s">
        <v>3316</v>
      </c>
      <c r="G271" s="375">
        <v>42551</v>
      </c>
      <c r="H271" s="216" t="s">
        <v>5546</v>
      </c>
      <c r="I271" s="359" t="s">
        <v>5545</v>
      </c>
      <c r="J271" s="351" t="s">
        <v>769</v>
      </c>
      <c r="K271" s="360"/>
      <c r="L271" s="351" t="s">
        <v>769</v>
      </c>
      <c r="M271" s="360"/>
      <c r="N271" s="351" t="s">
        <v>769</v>
      </c>
      <c r="O271" s="360"/>
      <c r="P271" s="361"/>
      <c r="Q271" s="321"/>
      <c r="R271" s="352"/>
    </row>
    <row r="272" spans="1:18" s="399" customFormat="1" ht="15.75" thickTop="1" x14ac:dyDescent="0.25">
      <c r="A272" s="322"/>
      <c r="B272" s="323"/>
      <c r="C272" s="324"/>
      <c r="D272" s="398"/>
      <c r="E272" s="325"/>
      <c r="F272" s="325"/>
      <c r="G272" s="325"/>
      <c r="H272" s="325" t="s">
        <v>5914</v>
      </c>
      <c r="I272" s="326"/>
      <c r="J272" s="327"/>
      <c r="K272" s="327"/>
      <c r="L272" s="327"/>
      <c r="M272" s="327"/>
      <c r="N272" s="328"/>
      <c r="O272" s="328"/>
      <c r="P272" s="328"/>
      <c r="Q272" s="328"/>
      <c r="R272" s="329"/>
    </row>
    <row r="273" spans="1:18" s="176" customFormat="1" x14ac:dyDescent="0.2">
      <c r="A273" s="318"/>
      <c r="B273" s="330"/>
      <c r="C273" s="319"/>
      <c r="D273" s="371"/>
      <c r="E273" s="331"/>
      <c r="F273" s="331"/>
      <c r="G273" s="332"/>
      <c r="H273" s="332"/>
      <c r="I273" s="333"/>
      <c r="J273" s="194"/>
      <c r="K273" s="194"/>
      <c r="L273" s="194"/>
      <c r="M273" s="194"/>
      <c r="N273" s="377"/>
      <c r="O273" s="377"/>
      <c r="P273" s="377"/>
      <c r="Q273" s="377"/>
      <c r="R273" s="329"/>
    </row>
    <row r="274" spans="1:18" s="176" customFormat="1" x14ac:dyDescent="0.2">
      <c r="A274" s="334"/>
      <c r="B274" s="194"/>
      <c r="C274" s="197"/>
      <c r="D274" s="371"/>
      <c r="E274" s="198"/>
      <c r="F274" s="193"/>
      <c r="G274" s="197"/>
      <c r="H274" s="197"/>
      <c r="I274" s="311"/>
      <c r="N274" s="177"/>
      <c r="O274" s="177"/>
      <c r="P274" s="177"/>
      <c r="Q274" s="177"/>
      <c r="R274" s="308"/>
    </row>
    <row r="275" spans="1:18" s="176" customFormat="1" x14ac:dyDescent="0.2">
      <c r="A275" s="334"/>
      <c r="B275" s="194"/>
      <c r="C275" s="197"/>
      <c r="D275" s="371"/>
      <c r="E275" s="198"/>
      <c r="F275" s="193"/>
      <c r="G275" s="197"/>
      <c r="H275" s="197"/>
      <c r="I275" s="311"/>
      <c r="N275" s="177"/>
      <c r="O275" s="177"/>
      <c r="P275" s="177"/>
      <c r="Q275" s="177"/>
      <c r="R275" s="308"/>
    </row>
    <row r="276" spans="1:18" s="176" customFormat="1" x14ac:dyDescent="0.2">
      <c r="A276" s="334"/>
      <c r="B276" s="194"/>
      <c r="C276" s="197"/>
      <c r="D276" s="371"/>
      <c r="E276" s="198"/>
      <c r="F276" s="193"/>
      <c r="G276" s="197"/>
      <c r="H276" s="197"/>
      <c r="I276" s="311"/>
      <c r="N276" s="177"/>
      <c r="O276" s="177"/>
      <c r="P276" s="177"/>
      <c r="Q276" s="177"/>
      <c r="R276" s="308"/>
    </row>
    <row r="277" spans="1:18" s="176" customFormat="1" x14ac:dyDescent="0.2">
      <c r="A277" s="334"/>
      <c r="B277" s="194"/>
      <c r="C277" s="197"/>
      <c r="D277" s="371"/>
      <c r="E277" s="198"/>
      <c r="F277" s="193"/>
      <c r="G277" s="197"/>
      <c r="H277" s="197"/>
      <c r="I277" s="311"/>
      <c r="N277" s="177"/>
      <c r="O277" s="177"/>
      <c r="P277" s="177"/>
      <c r="Q277" s="177"/>
      <c r="R277" s="308"/>
    </row>
    <row r="278" spans="1:18" s="176" customFormat="1" x14ac:dyDescent="0.2">
      <c r="A278" s="334"/>
      <c r="B278" s="194"/>
      <c r="C278" s="197"/>
      <c r="D278" s="371"/>
      <c r="E278" s="198"/>
      <c r="F278" s="193"/>
      <c r="G278" s="197"/>
      <c r="H278" s="197"/>
      <c r="I278" s="311"/>
      <c r="N278" s="177"/>
      <c r="O278" s="177"/>
      <c r="P278" s="177"/>
      <c r="Q278" s="177"/>
      <c r="R278" s="308"/>
    </row>
    <row r="279" spans="1:18" s="176" customFormat="1" x14ac:dyDescent="0.2">
      <c r="A279" s="334"/>
      <c r="B279" s="194"/>
      <c r="C279" s="197"/>
      <c r="D279" s="371"/>
      <c r="E279" s="198"/>
      <c r="F279" s="193"/>
      <c r="G279" s="197"/>
      <c r="H279" s="197"/>
      <c r="I279" s="311"/>
      <c r="N279" s="177"/>
      <c r="O279" s="177"/>
      <c r="P279" s="177"/>
      <c r="Q279" s="177"/>
      <c r="R279" s="308"/>
    </row>
    <row r="280" spans="1:18" s="176" customFormat="1" x14ac:dyDescent="0.2">
      <c r="A280" s="334"/>
      <c r="B280" s="194"/>
      <c r="C280" s="197"/>
      <c r="D280" s="371"/>
      <c r="E280" s="198"/>
      <c r="F280" s="193"/>
      <c r="G280" s="197"/>
      <c r="H280" s="197"/>
      <c r="I280" s="311"/>
      <c r="N280" s="177"/>
      <c r="O280" s="177"/>
      <c r="P280" s="177"/>
      <c r="Q280" s="177"/>
      <c r="R280" s="308"/>
    </row>
    <row r="281" spans="1:18" s="176" customFormat="1" x14ac:dyDescent="0.2">
      <c r="A281" s="334"/>
      <c r="B281" s="194"/>
      <c r="C281" s="197"/>
      <c r="D281" s="371"/>
      <c r="E281" s="198"/>
      <c r="F281" s="193"/>
      <c r="G281" s="197"/>
      <c r="H281" s="197"/>
      <c r="I281" s="311"/>
      <c r="N281" s="177"/>
      <c r="O281" s="177"/>
      <c r="P281" s="177"/>
      <c r="Q281" s="177"/>
      <c r="R281" s="308"/>
    </row>
    <row r="282" spans="1:18" s="176" customFormat="1" x14ac:dyDescent="0.2">
      <c r="A282" s="334"/>
      <c r="B282" s="194"/>
      <c r="C282" s="197"/>
      <c r="D282" s="371"/>
      <c r="E282" s="198"/>
      <c r="F282" s="193"/>
      <c r="G282" s="197"/>
      <c r="H282" s="197"/>
      <c r="I282" s="311"/>
      <c r="N282" s="177"/>
      <c r="O282" s="177"/>
      <c r="P282" s="177"/>
      <c r="Q282" s="177"/>
      <c r="R282" s="308"/>
    </row>
    <row r="283" spans="1:18" s="176" customFormat="1" x14ac:dyDescent="0.2">
      <c r="A283" s="334"/>
      <c r="B283" s="194"/>
      <c r="C283" s="197"/>
      <c r="D283" s="371"/>
      <c r="E283" s="198"/>
      <c r="F283" s="193"/>
      <c r="G283" s="197"/>
      <c r="H283" s="197"/>
      <c r="I283" s="311"/>
      <c r="N283" s="177"/>
      <c r="O283" s="177"/>
      <c r="P283" s="177"/>
      <c r="Q283" s="177"/>
      <c r="R283" s="308"/>
    </row>
    <row r="284" spans="1:18" s="176" customFormat="1" x14ac:dyDescent="0.2">
      <c r="A284" s="334"/>
      <c r="B284" s="194"/>
      <c r="C284" s="197"/>
      <c r="D284" s="371"/>
      <c r="E284" s="198"/>
      <c r="F284" s="193"/>
      <c r="G284" s="197"/>
      <c r="H284" s="197"/>
      <c r="I284" s="311"/>
      <c r="N284" s="177"/>
      <c r="O284" s="177"/>
      <c r="P284" s="177"/>
      <c r="Q284" s="177"/>
      <c r="R284" s="308"/>
    </row>
    <row r="285" spans="1:18" s="176" customFormat="1" x14ac:dyDescent="0.2">
      <c r="A285" s="334"/>
      <c r="B285" s="194"/>
      <c r="C285" s="197"/>
      <c r="D285" s="371"/>
      <c r="E285" s="198"/>
      <c r="F285" s="193"/>
      <c r="G285" s="197"/>
      <c r="H285" s="197"/>
      <c r="I285" s="311"/>
      <c r="N285" s="177"/>
      <c r="O285" s="177"/>
      <c r="P285" s="177"/>
      <c r="Q285" s="177"/>
      <c r="R285" s="308"/>
    </row>
    <row r="286" spans="1:18" s="176" customFormat="1" x14ac:dyDescent="0.2">
      <c r="A286" s="334"/>
      <c r="B286" s="194"/>
      <c r="C286" s="197"/>
      <c r="D286" s="371"/>
      <c r="E286" s="198"/>
      <c r="F286" s="193"/>
      <c r="G286" s="197"/>
      <c r="H286" s="197"/>
      <c r="I286" s="311"/>
      <c r="N286" s="177"/>
      <c r="O286" s="177"/>
      <c r="P286" s="177"/>
      <c r="Q286" s="177"/>
      <c r="R286" s="308"/>
    </row>
    <row r="287" spans="1:18" s="176" customFormat="1" x14ac:dyDescent="0.2">
      <c r="A287" s="334"/>
      <c r="B287" s="194"/>
      <c r="C287" s="197"/>
      <c r="D287" s="371"/>
      <c r="E287" s="198"/>
      <c r="F287" s="193"/>
      <c r="G287" s="197"/>
      <c r="H287" s="197"/>
      <c r="I287" s="311"/>
      <c r="N287" s="177"/>
      <c r="O287" s="177"/>
      <c r="P287" s="177"/>
      <c r="Q287" s="177"/>
      <c r="R287" s="308"/>
    </row>
    <row r="288" spans="1:18" s="176" customFormat="1" x14ac:dyDescent="0.2">
      <c r="A288" s="334"/>
      <c r="B288" s="194"/>
      <c r="C288" s="197"/>
      <c r="D288" s="371"/>
      <c r="E288" s="198"/>
      <c r="F288" s="193"/>
      <c r="G288" s="197"/>
      <c r="H288" s="197"/>
      <c r="I288" s="311"/>
      <c r="N288" s="177"/>
      <c r="O288" s="177"/>
      <c r="P288" s="177"/>
      <c r="Q288" s="177"/>
      <c r="R288" s="308"/>
    </row>
    <row r="289" spans="1:18" s="176" customFormat="1" x14ac:dyDescent="0.2">
      <c r="A289" s="334"/>
      <c r="B289" s="194"/>
      <c r="C289" s="197"/>
      <c r="D289" s="371"/>
      <c r="E289" s="198"/>
      <c r="F289" s="193"/>
      <c r="G289" s="197"/>
      <c r="H289" s="197"/>
      <c r="I289" s="311"/>
      <c r="N289" s="177"/>
      <c r="O289" s="177"/>
      <c r="P289" s="177"/>
      <c r="Q289" s="177"/>
      <c r="R289" s="308"/>
    </row>
    <row r="290" spans="1:18" s="176" customFormat="1" x14ac:dyDescent="0.2">
      <c r="A290" s="334"/>
      <c r="B290" s="194"/>
      <c r="C290" s="197"/>
      <c r="D290" s="371"/>
      <c r="E290" s="198"/>
      <c r="F290" s="193"/>
      <c r="G290" s="197"/>
      <c r="H290" s="197"/>
      <c r="I290" s="311"/>
      <c r="N290" s="177"/>
      <c r="O290" s="177"/>
      <c r="P290" s="177"/>
      <c r="Q290" s="177"/>
      <c r="R290" s="308"/>
    </row>
    <row r="291" spans="1:18" s="176" customFormat="1" x14ac:dyDescent="0.2">
      <c r="A291" s="334"/>
      <c r="B291" s="194"/>
      <c r="C291" s="197"/>
      <c r="D291" s="371"/>
      <c r="E291" s="198"/>
      <c r="F291" s="193"/>
      <c r="G291" s="197"/>
      <c r="H291" s="197"/>
      <c r="I291" s="311"/>
      <c r="N291" s="177"/>
      <c r="O291" s="177"/>
      <c r="P291" s="177"/>
      <c r="Q291" s="177"/>
      <c r="R291" s="308"/>
    </row>
    <row r="292" spans="1:18" s="176" customFormat="1" x14ac:dyDescent="0.2">
      <c r="A292" s="334"/>
      <c r="B292" s="194"/>
      <c r="C292" s="197"/>
      <c r="D292" s="371"/>
      <c r="E292" s="198"/>
      <c r="F292" s="193"/>
      <c r="G292" s="197"/>
      <c r="H292" s="197"/>
      <c r="I292" s="311"/>
      <c r="N292" s="177"/>
      <c r="O292" s="177"/>
      <c r="P292" s="177"/>
      <c r="Q292" s="177"/>
      <c r="R292" s="308"/>
    </row>
    <row r="293" spans="1:18" s="176" customFormat="1" x14ac:dyDescent="0.2">
      <c r="A293" s="334"/>
      <c r="B293" s="194"/>
      <c r="C293" s="197"/>
      <c r="D293" s="371"/>
      <c r="E293" s="198"/>
      <c r="F293" s="193"/>
      <c r="G293" s="197"/>
      <c r="H293" s="197"/>
      <c r="I293" s="311"/>
      <c r="N293" s="177"/>
      <c r="O293" s="177"/>
      <c r="P293" s="177"/>
      <c r="Q293" s="177"/>
      <c r="R293" s="308"/>
    </row>
    <row r="294" spans="1:18" s="176" customFormat="1" x14ac:dyDescent="0.2">
      <c r="A294" s="334"/>
      <c r="B294" s="194"/>
      <c r="C294" s="197"/>
      <c r="D294" s="371"/>
      <c r="E294" s="198"/>
      <c r="F294" s="193"/>
      <c r="G294" s="197"/>
      <c r="H294" s="197"/>
      <c r="I294" s="311"/>
      <c r="N294" s="177"/>
      <c r="O294" s="177"/>
      <c r="P294" s="177"/>
      <c r="Q294" s="177"/>
      <c r="R294" s="308"/>
    </row>
    <row r="295" spans="1:18" s="176" customFormat="1" x14ac:dyDescent="0.2">
      <c r="A295" s="334"/>
      <c r="B295" s="194"/>
      <c r="C295" s="197"/>
      <c r="D295" s="371"/>
      <c r="E295" s="198"/>
      <c r="F295" s="193"/>
      <c r="G295" s="197"/>
      <c r="H295" s="197"/>
      <c r="I295" s="311"/>
      <c r="N295" s="177"/>
      <c r="O295" s="177"/>
      <c r="P295" s="177"/>
      <c r="Q295" s="177"/>
      <c r="R295" s="308"/>
    </row>
    <row r="296" spans="1:18" s="176" customFormat="1" x14ac:dyDescent="0.2">
      <c r="A296" s="334"/>
      <c r="B296" s="194"/>
      <c r="C296" s="197"/>
      <c r="D296" s="371"/>
      <c r="E296" s="198"/>
      <c r="F296" s="193"/>
      <c r="G296" s="197"/>
      <c r="H296" s="197"/>
      <c r="I296" s="311"/>
      <c r="N296" s="177"/>
      <c r="O296" s="177"/>
      <c r="P296" s="177"/>
      <c r="Q296" s="177"/>
      <c r="R296" s="308"/>
    </row>
    <row r="297" spans="1:18" s="176" customFormat="1" x14ac:dyDescent="0.2">
      <c r="A297" s="334"/>
      <c r="B297" s="194"/>
      <c r="C297" s="197"/>
      <c r="D297" s="371"/>
      <c r="E297" s="198"/>
      <c r="F297" s="193"/>
      <c r="G297" s="197"/>
      <c r="H297" s="197"/>
      <c r="I297" s="311"/>
      <c r="N297" s="177"/>
      <c r="O297" s="177"/>
      <c r="P297" s="177"/>
      <c r="Q297" s="177"/>
      <c r="R297" s="308"/>
    </row>
    <row r="298" spans="1:18" s="176" customFormat="1" x14ac:dyDescent="0.2">
      <c r="A298" s="334"/>
      <c r="B298" s="194"/>
      <c r="C298" s="197"/>
      <c r="D298" s="371"/>
      <c r="E298" s="198"/>
      <c r="F298" s="193"/>
      <c r="G298" s="197"/>
      <c r="H298" s="197"/>
      <c r="I298" s="311"/>
      <c r="N298" s="177"/>
      <c r="O298" s="177"/>
      <c r="P298" s="177"/>
      <c r="Q298" s="177"/>
      <c r="R298" s="308"/>
    </row>
    <row r="299" spans="1:18" s="176" customFormat="1" x14ac:dyDescent="0.2">
      <c r="A299" s="334"/>
      <c r="B299" s="194"/>
      <c r="C299" s="197"/>
      <c r="D299" s="371"/>
      <c r="E299" s="198"/>
      <c r="F299" s="193"/>
      <c r="G299" s="197"/>
      <c r="H299" s="197"/>
      <c r="I299" s="311"/>
      <c r="N299" s="177"/>
      <c r="O299" s="177"/>
      <c r="P299" s="177"/>
      <c r="Q299" s="177"/>
      <c r="R299" s="308"/>
    </row>
    <row r="300" spans="1:18" s="176" customFormat="1" x14ac:dyDescent="0.2">
      <c r="A300" s="334"/>
      <c r="B300" s="194"/>
      <c r="C300" s="197"/>
      <c r="D300" s="371"/>
      <c r="E300" s="198"/>
      <c r="F300" s="193"/>
      <c r="G300" s="197"/>
      <c r="H300" s="197"/>
      <c r="I300" s="311"/>
      <c r="N300" s="177"/>
      <c r="O300" s="177"/>
      <c r="P300" s="177"/>
      <c r="Q300" s="177"/>
      <c r="R300" s="308"/>
    </row>
    <row r="301" spans="1:18" s="176" customFormat="1" x14ac:dyDescent="0.2">
      <c r="A301" s="334"/>
      <c r="B301" s="194"/>
      <c r="C301" s="197"/>
      <c r="D301" s="371"/>
      <c r="E301" s="198"/>
      <c r="F301" s="193"/>
      <c r="G301" s="197"/>
      <c r="H301" s="197"/>
      <c r="I301" s="311"/>
      <c r="N301" s="177"/>
      <c r="O301" s="177"/>
      <c r="P301" s="177"/>
      <c r="Q301" s="177"/>
      <c r="R301" s="308"/>
    </row>
    <row r="302" spans="1:18" s="176" customFormat="1" x14ac:dyDescent="0.2">
      <c r="A302" s="334"/>
      <c r="B302" s="194"/>
      <c r="C302" s="197"/>
      <c r="D302" s="371"/>
      <c r="E302" s="198"/>
      <c r="F302" s="193"/>
      <c r="G302" s="197"/>
      <c r="H302" s="197"/>
      <c r="I302" s="311"/>
      <c r="N302" s="177"/>
      <c r="O302" s="177"/>
      <c r="P302" s="177"/>
      <c r="Q302" s="177"/>
      <c r="R302" s="308"/>
    </row>
    <row r="303" spans="1:18" s="176" customFormat="1" x14ac:dyDescent="0.2">
      <c r="A303" s="334"/>
      <c r="B303" s="194"/>
      <c r="C303" s="197"/>
      <c r="D303" s="371"/>
      <c r="E303" s="198"/>
      <c r="F303" s="193"/>
      <c r="G303" s="197"/>
      <c r="H303" s="197"/>
      <c r="I303" s="311"/>
      <c r="N303" s="177"/>
      <c r="O303" s="177"/>
      <c r="P303" s="177"/>
      <c r="Q303" s="177"/>
      <c r="R303" s="308"/>
    </row>
    <row r="304" spans="1:18" s="176" customFormat="1" x14ac:dyDescent="0.2">
      <c r="A304" s="334"/>
      <c r="B304" s="194"/>
      <c r="C304" s="197"/>
      <c r="D304" s="371"/>
      <c r="E304" s="198"/>
      <c r="F304" s="193"/>
      <c r="G304" s="197"/>
      <c r="H304" s="197"/>
      <c r="I304" s="311"/>
      <c r="N304" s="177"/>
      <c r="O304" s="177"/>
      <c r="P304" s="177"/>
      <c r="Q304" s="177"/>
      <c r="R304" s="308"/>
    </row>
    <row r="305" spans="1:18" s="176" customFormat="1" x14ac:dyDescent="0.2">
      <c r="A305" s="334"/>
      <c r="B305" s="194"/>
      <c r="C305" s="197"/>
      <c r="D305" s="371"/>
      <c r="E305" s="198"/>
      <c r="F305" s="193"/>
      <c r="G305" s="197"/>
      <c r="H305" s="197"/>
      <c r="I305" s="311"/>
      <c r="N305" s="177"/>
      <c r="O305" s="177"/>
      <c r="P305" s="177"/>
      <c r="Q305" s="177"/>
      <c r="R305" s="308"/>
    </row>
    <row r="306" spans="1:18" s="176" customFormat="1" x14ac:dyDescent="0.2">
      <c r="A306" s="334"/>
      <c r="B306" s="194"/>
      <c r="C306" s="197"/>
      <c r="D306" s="371"/>
      <c r="E306" s="198"/>
      <c r="F306" s="193"/>
      <c r="G306" s="197"/>
      <c r="H306" s="197"/>
      <c r="I306" s="311"/>
      <c r="N306" s="177"/>
      <c r="O306" s="177"/>
      <c r="P306" s="177"/>
      <c r="Q306" s="177"/>
      <c r="R306" s="308"/>
    </row>
    <row r="307" spans="1:18" s="176" customFormat="1" x14ac:dyDescent="0.2">
      <c r="A307" s="334"/>
      <c r="B307" s="194"/>
      <c r="C307" s="197"/>
      <c r="D307" s="371"/>
      <c r="E307" s="198"/>
      <c r="F307" s="193"/>
      <c r="G307" s="197"/>
      <c r="H307" s="197"/>
      <c r="I307" s="311"/>
      <c r="N307" s="177"/>
      <c r="O307" s="177"/>
      <c r="P307" s="177"/>
      <c r="Q307" s="177"/>
      <c r="R307" s="308"/>
    </row>
    <row r="308" spans="1:18" s="176" customFormat="1" x14ac:dyDescent="0.2">
      <c r="A308" s="334"/>
      <c r="B308" s="194"/>
      <c r="C308" s="197"/>
      <c r="D308" s="371"/>
      <c r="E308" s="198"/>
      <c r="F308" s="193"/>
      <c r="G308" s="197"/>
      <c r="H308" s="197"/>
      <c r="I308" s="311"/>
      <c r="N308" s="177"/>
      <c r="O308" s="177"/>
      <c r="P308" s="177"/>
      <c r="Q308" s="177"/>
      <c r="R308" s="308"/>
    </row>
    <row r="309" spans="1:18" s="176" customFormat="1" x14ac:dyDescent="0.2">
      <c r="A309" s="334"/>
      <c r="B309" s="194"/>
      <c r="C309" s="197"/>
      <c r="D309" s="371"/>
      <c r="E309" s="198"/>
      <c r="F309" s="193"/>
      <c r="G309" s="197"/>
      <c r="H309" s="197"/>
      <c r="I309" s="311"/>
      <c r="N309" s="177"/>
      <c r="O309" s="177"/>
      <c r="P309" s="177"/>
      <c r="Q309" s="177"/>
      <c r="R309" s="308"/>
    </row>
    <row r="310" spans="1:18" s="176" customFormat="1" x14ac:dyDescent="0.2">
      <c r="A310" s="334"/>
      <c r="B310" s="194"/>
      <c r="C310" s="197"/>
      <c r="D310" s="371"/>
      <c r="E310" s="198"/>
      <c r="F310" s="193"/>
      <c r="G310" s="197"/>
      <c r="H310" s="197"/>
      <c r="I310" s="311"/>
      <c r="N310" s="177"/>
      <c r="O310" s="177"/>
      <c r="P310" s="177"/>
      <c r="Q310" s="177"/>
      <c r="R310" s="308"/>
    </row>
    <row r="311" spans="1:18" s="176" customFormat="1" x14ac:dyDescent="0.2">
      <c r="A311" s="334"/>
      <c r="B311" s="194"/>
      <c r="C311" s="197"/>
      <c r="D311" s="371"/>
      <c r="E311" s="198"/>
      <c r="F311" s="193"/>
      <c r="G311" s="197"/>
      <c r="H311" s="197"/>
      <c r="I311" s="311"/>
      <c r="N311" s="177"/>
      <c r="O311" s="177"/>
      <c r="P311" s="177"/>
      <c r="Q311" s="177"/>
      <c r="R311" s="308"/>
    </row>
    <row r="312" spans="1:18" s="176" customFormat="1" x14ac:dyDescent="0.2">
      <c r="A312" s="334"/>
      <c r="B312" s="194"/>
      <c r="C312" s="197"/>
      <c r="D312" s="371"/>
      <c r="E312" s="198"/>
      <c r="F312" s="193"/>
      <c r="G312" s="197"/>
      <c r="H312" s="197"/>
      <c r="I312" s="311"/>
      <c r="N312" s="177"/>
      <c r="O312" s="177"/>
      <c r="P312" s="177"/>
      <c r="Q312" s="177"/>
      <c r="R312" s="308"/>
    </row>
    <row r="313" spans="1:18" s="176" customFormat="1" x14ac:dyDescent="0.2">
      <c r="A313" s="334"/>
      <c r="B313" s="194"/>
      <c r="C313" s="197"/>
      <c r="D313" s="371"/>
      <c r="E313" s="198"/>
      <c r="F313" s="193"/>
      <c r="G313" s="197"/>
      <c r="H313" s="197"/>
      <c r="I313" s="311"/>
      <c r="N313" s="177"/>
      <c r="O313" s="177"/>
      <c r="P313" s="177"/>
      <c r="Q313" s="177"/>
      <c r="R313" s="308"/>
    </row>
    <row r="314" spans="1:18" s="176" customFormat="1" x14ac:dyDescent="0.2">
      <c r="A314" s="334"/>
      <c r="B314" s="194"/>
      <c r="C314" s="197"/>
      <c r="D314" s="371"/>
      <c r="E314" s="198"/>
      <c r="F314" s="193"/>
      <c r="G314" s="197"/>
      <c r="H314" s="197"/>
      <c r="I314" s="311"/>
      <c r="N314" s="177"/>
      <c r="O314" s="177"/>
      <c r="P314" s="177"/>
      <c r="Q314" s="177"/>
      <c r="R314" s="308"/>
    </row>
    <row r="315" spans="1:18" s="176" customFormat="1" x14ac:dyDescent="0.2">
      <c r="A315" s="334"/>
      <c r="B315" s="194"/>
      <c r="C315" s="197"/>
      <c r="D315" s="371"/>
      <c r="E315" s="198"/>
      <c r="F315" s="193"/>
      <c r="G315" s="197"/>
      <c r="H315" s="197"/>
      <c r="I315" s="311"/>
      <c r="N315" s="177"/>
      <c r="O315" s="177"/>
      <c r="P315" s="177"/>
      <c r="Q315" s="177"/>
      <c r="R315" s="308"/>
    </row>
    <row r="316" spans="1:18" s="176" customFormat="1" x14ac:dyDescent="0.2">
      <c r="A316" s="334"/>
      <c r="B316" s="194"/>
      <c r="C316" s="197"/>
      <c r="D316" s="371"/>
      <c r="E316" s="198"/>
      <c r="F316" s="193"/>
      <c r="G316" s="197"/>
      <c r="H316" s="197"/>
      <c r="I316" s="311"/>
      <c r="N316" s="177"/>
      <c r="O316" s="177"/>
      <c r="P316" s="177"/>
      <c r="Q316" s="177"/>
      <c r="R316" s="308"/>
    </row>
    <row r="317" spans="1:18" s="176" customFormat="1" x14ac:dyDescent="0.2">
      <c r="A317" s="334"/>
      <c r="B317" s="194"/>
      <c r="C317" s="197"/>
      <c r="D317" s="371"/>
      <c r="E317" s="198"/>
      <c r="F317" s="193"/>
      <c r="G317" s="197"/>
      <c r="H317" s="197"/>
      <c r="I317" s="311"/>
      <c r="N317" s="177"/>
      <c r="O317" s="177"/>
      <c r="P317" s="177"/>
      <c r="Q317" s="177"/>
      <c r="R317" s="308"/>
    </row>
    <row r="318" spans="1:18" s="176" customFormat="1" x14ac:dyDescent="0.2">
      <c r="A318" s="334"/>
      <c r="B318" s="194"/>
      <c r="C318" s="197"/>
      <c r="D318" s="371"/>
      <c r="E318" s="198"/>
      <c r="F318" s="193"/>
      <c r="G318" s="197"/>
      <c r="H318" s="197"/>
      <c r="I318" s="311"/>
      <c r="N318" s="177"/>
      <c r="O318" s="177"/>
      <c r="P318" s="177"/>
      <c r="Q318" s="177"/>
      <c r="R318" s="308"/>
    </row>
    <row r="319" spans="1:18" s="176" customFormat="1" x14ac:dyDescent="0.2">
      <c r="A319" s="334"/>
      <c r="B319" s="194"/>
      <c r="C319" s="197"/>
      <c r="D319" s="371"/>
      <c r="E319" s="198"/>
      <c r="F319" s="193"/>
      <c r="G319" s="197"/>
      <c r="H319" s="197"/>
      <c r="I319" s="311"/>
      <c r="N319" s="177"/>
      <c r="O319" s="177"/>
      <c r="P319" s="177"/>
      <c r="Q319" s="177"/>
      <c r="R319" s="308"/>
    </row>
    <row r="320" spans="1:18" s="176" customFormat="1" x14ac:dyDescent="0.2">
      <c r="A320" s="334"/>
      <c r="B320" s="194"/>
      <c r="C320" s="197"/>
      <c r="D320" s="371"/>
      <c r="E320" s="198"/>
      <c r="F320" s="193"/>
      <c r="G320" s="197"/>
      <c r="H320" s="197"/>
      <c r="I320" s="311"/>
      <c r="N320" s="177"/>
      <c r="O320" s="177"/>
      <c r="P320" s="177"/>
      <c r="Q320" s="177"/>
      <c r="R320" s="308"/>
    </row>
    <row r="321" spans="1:18" s="176" customFormat="1" x14ac:dyDescent="0.2">
      <c r="A321" s="334"/>
      <c r="B321" s="194"/>
      <c r="C321" s="197"/>
      <c r="D321" s="371"/>
      <c r="E321" s="198"/>
      <c r="F321" s="193"/>
      <c r="G321" s="197"/>
      <c r="H321" s="197"/>
      <c r="I321" s="311"/>
      <c r="N321" s="177"/>
      <c r="O321" s="177"/>
      <c r="P321" s="177"/>
      <c r="Q321" s="177"/>
      <c r="R321" s="308"/>
    </row>
    <row r="322" spans="1:18" s="176" customFormat="1" x14ac:dyDescent="0.2">
      <c r="A322" s="334"/>
      <c r="B322" s="194"/>
      <c r="C322" s="197"/>
      <c r="D322" s="371"/>
      <c r="E322" s="198"/>
      <c r="F322" s="193"/>
      <c r="G322" s="197"/>
      <c r="H322" s="197"/>
      <c r="I322" s="311"/>
      <c r="N322" s="177"/>
      <c r="O322" s="177"/>
      <c r="P322" s="177"/>
      <c r="Q322" s="177"/>
      <c r="R322" s="308"/>
    </row>
    <row r="323" spans="1:18" s="176" customFormat="1" x14ac:dyDescent="0.2">
      <c r="A323" s="334"/>
      <c r="B323" s="194"/>
      <c r="C323" s="197"/>
      <c r="D323" s="371"/>
      <c r="E323" s="198"/>
      <c r="F323" s="193"/>
      <c r="G323" s="197"/>
      <c r="H323" s="197"/>
      <c r="I323" s="311"/>
      <c r="N323" s="177"/>
      <c r="O323" s="177"/>
      <c r="P323" s="177"/>
      <c r="Q323" s="177"/>
      <c r="R323" s="308"/>
    </row>
    <row r="324" spans="1:18" s="176" customFormat="1" x14ac:dyDescent="0.2">
      <c r="A324" s="334"/>
      <c r="B324" s="194"/>
      <c r="C324" s="197"/>
      <c r="D324" s="371"/>
      <c r="E324" s="198"/>
      <c r="F324" s="193"/>
      <c r="G324" s="197"/>
      <c r="H324" s="197"/>
      <c r="I324" s="311"/>
      <c r="N324" s="177"/>
      <c r="O324" s="177"/>
      <c r="P324" s="177"/>
      <c r="Q324" s="177"/>
      <c r="R324" s="308"/>
    </row>
    <row r="325" spans="1:18" s="176" customFormat="1" x14ac:dyDescent="0.2">
      <c r="A325" s="334"/>
      <c r="B325" s="194"/>
      <c r="C325" s="197"/>
      <c r="D325" s="371"/>
      <c r="E325" s="198"/>
      <c r="F325" s="193"/>
      <c r="G325" s="197"/>
      <c r="H325" s="197"/>
      <c r="I325" s="311"/>
      <c r="N325" s="177"/>
      <c r="O325" s="177"/>
      <c r="P325" s="177"/>
      <c r="Q325" s="177"/>
      <c r="R325" s="308"/>
    </row>
    <row r="326" spans="1:18" s="176" customFormat="1" x14ac:dyDescent="0.2">
      <c r="A326" s="334"/>
      <c r="B326" s="194"/>
      <c r="C326" s="197"/>
      <c r="D326" s="371"/>
      <c r="E326" s="198"/>
      <c r="F326" s="193"/>
      <c r="G326" s="197"/>
      <c r="H326" s="197"/>
      <c r="I326" s="311"/>
      <c r="N326" s="177"/>
      <c r="O326" s="177"/>
      <c r="P326" s="177"/>
      <c r="Q326" s="177"/>
      <c r="R326" s="308"/>
    </row>
    <row r="327" spans="1:18" s="176" customFormat="1" x14ac:dyDescent="0.2">
      <c r="A327" s="334"/>
      <c r="B327" s="194"/>
      <c r="C327" s="197"/>
      <c r="D327" s="371"/>
      <c r="E327" s="198"/>
      <c r="F327" s="193"/>
      <c r="G327" s="197"/>
      <c r="H327" s="197"/>
      <c r="I327" s="311"/>
      <c r="N327" s="177"/>
      <c r="O327" s="177"/>
      <c r="P327" s="177"/>
      <c r="Q327" s="177"/>
      <c r="R327" s="308"/>
    </row>
    <row r="328" spans="1:18" s="176" customFormat="1" x14ac:dyDescent="0.2">
      <c r="A328" s="334"/>
      <c r="B328" s="194"/>
      <c r="C328" s="197"/>
      <c r="D328" s="371"/>
      <c r="E328" s="198"/>
      <c r="F328" s="193"/>
      <c r="G328" s="197"/>
      <c r="H328" s="197"/>
      <c r="I328" s="311"/>
      <c r="N328" s="177"/>
      <c r="O328" s="177"/>
      <c r="P328" s="177"/>
      <c r="Q328" s="177"/>
      <c r="R328" s="308"/>
    </row>
    <row r="329" spans="1:18" s="176" customFormat="1" x14ac:dyDescent="0.2">
      <c r="A329" s="334"/>
      <c r="B329" s="194"/>
      <c r="C329" s="197"/>
      <c r="D329" s="371"/>
      <c r="E329" s="198"/>
      <c r="F329" s="193"/>
      <c r="G329" s="197"/>
      <c r="H329" s="197"/>
      <c r="I329" s="311"/>
      <c r="N329" s="177"/>
      <c r="O329" s="177"/>
      <c r="P329" s="177"/>
      <c r="Q329" s="177"/>
      <c r="R329" s="308"/>
    </row>
    <row r="330" spans="1:18" s="176" customFormat="1" x14ac:dyDescent="0.2">
      <c r="A330" s="334"/>
      <c r="B330" s="194"/>
      <c r="C330" s="197"/>
      <c r="D330" s="371"/>
      <c r="E330" s="198"/>
      <c r="F330" s="193"/>
      <c r="G330" s="197"/>
      <c r="H330" s="197"/>
      <c r="I330" s="311"/>
      <c r="N330" s="177"/>
      <c r="O330" s="177"/>
      <c r="P330" s="177"/>
      <c r="Q330" s="177"/>
      <c r="R330" s="308"/>
    </row>
    <row r="331" spans="1:18" s="176" customFormat="1" x14ac:dyDescent="0.2">
      <c r="A331" s="334"/>
      <c r="B331" s="194"/>
      <c r="C331" s="197"/>
      <c r="D331" s="371"/>
      <c r="E331" s="198"/>
      <c r="F331" s="193"/>
      <c r="G331" s="197"/>
      <c r="H331" s="197"/>
      <c r="I331" s="311"/>
      <c r="N331" s="177"/>
      <c r="O331" s="177"/>
      <c r="P331" s="177"/>
      <c r="Q331" s="177"/>
      <c r="R331" s="308"/>
    </row>
    <row r="332" spans="1:18" s="176" customFormat="1" x14ac:dyDescent="0.2">
      <c r="A332" s="334"/>
      <c r="B332" s="194"/>
      <c r="C332" s="197"/>
      <c r="D332" s="371"/>
      <c r="E332" s="198"/>
      <c r="F332" s="193"/>
      <c r="G332" s="197"/>
      <c r="H332" s="197"/>
      <c r="I332" s="311"/>
      <c r="N332" s="177"/>
      <c r="O332" s="177"/>
      <c r="P332" s="177"/>
      <c r="Q332" s="177"/>
      <c r="R332" s="308"/>
    </row>
    <row r="333" spans="1:18" s="176" customFormat="1" x14ac:dyDescent="0.2">
      <c r="A333" s="334"/>
      <c r="B333" s="194"/>
      <c r="C333" s="197"/>
      <c r="D333" s="371"/>
      <c r="E333" s="198"/>
      <c r="F333" s="193"/>
      <c r="G333" s="197"/>
      <c r="H333" s="197"/>
      <c r="I333" s="311"/>
      <c r="N333" s="177"/>
      <c r="O333" s="177"/>
      <c r="P333" s="177"/>
      <c r="Q333" s="177"/>
      <c r="R333" s="308"/>
    </row>
    <row r="334" spans="1:18" s="176" customFormat="1" x14ac:dyDescent="0.2">
      <c r="A334" s="334"/>
      <c r="B334" s="194"/>
      <c r="C334" s="197"/>
      <c r="D334" s="371"/>
      <c r="E334" s="198"/>
      <c r="F334" s="193"/>
      <c r="G334" s="197"/>
      <c r="H334" s="197"/>
      <c r="I334" s="311"/>
      <c r="N334" s="177"/>
      <c r="O334" s="177"/>
      <c r="P334" s="177"/>
      <c r="Q334" s="177"/>
      <c r="R334" s="308"/>
    </row>
    <row r="335" spans="1:18" s="176" customFormat="1" x14ac:dyDescent="0.2">
      <c r="A335" s="334"/>
      <c r="B335" s="194"/>
      <c r="C335" s="197"/>
      <c r="D335" s="371"/>
      <c r="E335" s="198"/>
      <c r="F335" s="193"/>
      <c r="G335" s="197"/>
      <c r="H335" s="197"/>
      <c r="I335" s="311"/>
      <c r="N335" s="177"/>
      <c r="O335" s="177"/>
      <c r="P335" s="177"/>
      <c r="Q335" s="177"/>
      <c r="R335" s="308"/>
    </row>
    <row r="336" spans="1:18" s="176" customFormat="1" x14ac:dyDescent="0.2">
      <c r="A336" s="334"/>
      <c r="B336" s="194"/>
      <c r="C336" s="197"/>
      <c r="D336" s="371"/>
      <c r="E336" s="198"/>
      <c r="F336" s="193"/>
      <c r="G336" s="197"/>
      <c r="H336" s="197"/>
      <c r="I336" s="311"/>
      <c r="N336" s="177"/>
      <c r="O336" s="177"/>
      <c r="P336" s="177"/>
      <c r="Q336" s="177"/>
      <c r="R336" s="308"/>
    </row>
    <row r="337" spans="1:18" s="176" customFormat="1" x14ac:dyDescent="0.2">
      <c r="A337" s="334"/>
      <c r="B337" s="194"/>
      <c r="C337" s="197"/>
      <c r="D337" s="371"/>
      <c r="E337" s="198"/>
      <c r="F337" s="193"/>
      <c r="G337" s="197"/>
      <c r="H337" s="197"/>
      <c r="I337" s="311"/>
      <c r="N337" s="177"/>
      <c r="O337" s="177"/>
      <c r="P337" s="177"/>
      <c r="Q337" s="177"/>
      <c r="R337" s="308"/>
    </row>
    <row r="338" spans="1:18" s="176" customFormat="1" x14ac:dyDescent="0.2">
      <c r="A338" s="334"/>
      <c r="B338" s="194"/>
      <c r="C338" s="197"/>
      <c r="D338" s="371"/>
      <c r="E338" s="198"/>
      <c r="F338" s="193"/>
      <c r="G338" s="197"/>
      <c r="H338" s="197"/>
      <c r="I338" s="311"/>
      <c r="N338" s="177"/>
      <c r="O338" s="177"/>
      <c r="P338" s="177"/>
      <c r="Q338" s="177"/>
      <c r="R338" s="308"/>
    </row>
    <row r="339" spans="1:18" s="176" customFormat="1" x14ac:dyDescent="0.2">
      <c r="A339" s="334"/>
      <c r="B339" s="194"/>
      <c r="C339" s="197"/>
      <c r="D339" s="371"/>
      <c r="E339" s="198"/>
      <c r="F339" s="193"/>
      <c r="G339" s="197"/>
      <c r="H339" s="197"/>
      <c r="I339" s="311"/>
      <c r="N339" s="177"/>
      <c r="O339" s="177"/>
      <c r="P339" s="177"/>
      <c r="Q339" s="177"/>
      <c r="R339" s="308"/>
    </row>
    <row r="340" spans="1:18" s="176" customFormat="1" x14ac:dyDescent="0.2">
      <c r="A340" s="334"/>
      <c r="B340" s="194"/>
      <c r="C340" s="197"/>
      <c r="D340" s="371"/>
      <c r="E340" s="198"/>
      <c r="F340" s="193"/>
      <c r="G340" s="197"/>
      <c r="H340" s="197"/>
      <c r="I340" s="311"/>
      <c r="N340" s="177"/>
      <c r="O340" s="177"/>
      <c r="P340" s="177"/>
      <c r="Q340" s="177"/>
      <c r="R340" s="308"/>
    </row>
    <row r="341" spans="1:18" s="176" customFormat="1" x14ac:dyDescent="0.2">
      <c r="A341" s="334"/>
      <c r="B341" s="194"/>
      <c r="C341" s="197"/>
      <c r="D341" s="371"/>
      <c r="E341" s="198"/>
      <c r="F341" s="193"/>
      <c r="G341" s="197"/>
      <c r="H341" s="197"/>
      <c r="I341" s="311"/>
      <c r="N341" s="177"/>
      <c r="O341" s="177"/>
      <c r="P341" s="177"/>
      <c r="Q341" s="177"/>
      <c r="R341" s="308"/>
    </row>
    <row r="342" spans="1:18" s="176" customFormat="1" x14ac:dyDescent="0.2">
      <c r="A342" s="334"/>
      <c r="B342" s="194"/>
      <c r="C342" s="197"/>
      <c r="D342" s="371"/>
      <c r="E342" s="198"/>
      <c r="F342" s="193"/>
      <c r="G342" s="197"/>
      <c r="H342" s="197"/>
      <c r="I342" s="311"/>
      <c r="N342" s="177"/>
      <c r="O342" s="177"/>
      <c r="P342" s="177"/>
      <c r="Q342" s="177"/>
      <c r="R342" s="308"/>
    </row>
    <row r="343" spans="1:18" s="176" customFormat="1" x14ac:dyDescent="0.2">
      <c r="A343" s="334"/>
      <c r="B343" s="194"/>
      <c r="C343" s="197"/>
      <c r="D343" s="371"/>
      <c r="E343" s="198"/>
      <c r="F343" s="193"/>
      <c r="G343" s="197"/>
      <c r="H343" s="197"/>
      <c r="I343" s="311"/>
      <c r="N343" s="177"/>
      <c r="O343" s="177"/>
      <c r="P343" s="177"/>
      <c r="Q343" s="177"/>
      <c r="R343" s="308"/>
    </row>
    <row r="344" spans="1:18" s="176" customFormat="1" x14ac:dyDescent="0.2">
      <c r="A344" s="334"/>
      <c r="B344" s="194"/>
      <c r="C344" s="197"/>
      <c r="D344" s="371"/>
      <c r="E344" s="198"/>
      <c r="F344" s="193"/>
      <c r="G344" s="197"/>
      <c r="H344" s="197"/>
      <c r="I344" s="311"/>
      <c r="N344" s="177"/>
      <c r="O344" s="177"/>
      <c r="P344" s="177"/>
      <c r="Q344" s="177"/>
      <c r="R344" s="308"/>
    </row>
    <row r="345" spans="1:18" s="176" customFormat="1" x14ac:dyDescent="0.2">
      <c r="A345" s="334"/>
      <c r="B345" s="194"/>
      <c r="C345" s="197"/>
      <c r="D345" s="371"/>
      <c r="E345" s="198"/>
      <c r="F345" s="193"/>
      <c r="G345" s="197"/>
      <c r="H345" s="197"/>
      <c r="I345" s="311"/>
      <c r="N345" s="177"/>
      <c r="O345" s="177"/>
      <c r="P345" s="177"/>
      <c r="Q345" s="177"/>
      <c r="R345" s="308"/>
    </row>
    <row r="346" spans="1:18" s="176" customFormat="1" x14ac:dyDescent="0.2">
      <c r="A346" s="334"/>
      <c r="B346" s="194"/>
      <c r="C346" s="197"/>
      <c r="D346" s="371"/>
      <c r="E346" s="198"/>
      <c r="F346" s="193"/>
      <c r="G346" s="197"/>
      <c r="H346" s="197"/>
      <c r="I346" s="311"/>
      <c r="N346" s="177"/>
      <c r="O346" s="177"/>
      <c r="P346" s="177"/>
      <c r="Q346" s="177"/>
      <c r="R346" s="308"/>
    </row>
    <row r="347" spans="1:18" s="176" customFormat="1" x14ac:dyDescent="0.2">
      <c r="A347" s="334"/>
      <c r="B347" s="194"/>
      <c r="C347" s="197"/>
      <c r="D347" s="371"/>
      <c r="E347" s="198"/>
      <c r="F347" s="193"/>
      <c r="G347" s="197"/>
      <c r="H347" s="197"/>
      <c r="I347" s="311"/>
      <c r="N347" s="177"/>
      <c r="O347" s="177"/>
      <c r="P347" s="177"/>
      <c r="Q347" s="177"/>
      <c r="R347" s="308"/>
    </row>
    <row r="348" spans="1:18" s="176" customFormat="1" x14ac:dyDescent="0.2">
      <c r="A348" s="334"/>
      <c r="B348" s="194"/>
      <c r="C348" s="197"/>
      <c r="D348" s="371"/>
      <c r="E348" s="198"/>
      <c r="F348" s="193"/>
      <c r="G348" s="197"/>
      <c r="H348" s="197"/>
      <c r="I348" s="311"/>
      <c r="N348" s="177"/>
      <c r="O348" s="177"/>
      <c r="P348" s="177"/>
      <c r="Q348" s="177"/>
      <c r="R348" s="308"/>
    </row>
    <row r="349" spans="1:18" s="176" customFormat="1" x14ac:dyDescent="0.2">
      <c r="A349" s="334"/>
      <c r="B349" s="194"/>
      <c r="C349" s="197"/>
      <c r="D349" s="371"/>
      <c r="E349" s="198"/>
      <c r="F349" s="193"/>
      <c r="G349" s="197"/>
      <c r="H349" s="197"/>
      <c r="I349" s="311"/>
      <c r="N349" s="177"/>
      <c r="O349" s="177"/>
      <c r="P349" s="177"/>
      <c r="Q349" s="177"/>
      <c r="R349" s="308"/>
    </row>
    <row r="350" spans="1:18" s="176" customFormat="1" x14ac:dyDescent="0.2">
      <c r="A350" s="334"/>
      <c r="B350" s="194"/>
      <c r="C350" s="197"/>
      <c r="D350" s="371"/>
      <c r="E350" s="198"/>
      <c r="F350" s="193"/>
      <c r="G350" s="197"/>
      <c r="H350" s="197"/>
      <c r="I350" s="311"/>
      <c r="N350" s="177"/>
      <c r="O350" s="177"/>
      <c r="P350" s="177"/>
      <c r="Q350" s="177"/>
      <c r="R350" s="308"/>
    </row>
    <row r="351" spans="1:18" s="176" customFormat="1" x14ac:dyDescent="0.2">
      <c r="A351" s="334"/>
      <c r="B351" s="194"/>
      <c r="C351" s="197"/>
      <c r="D351" s="371"/>
      <c r="E351" s="198"/>
      <c r="F351" s="193"/>
      <c r="G351" s="197"/>
      <c r="H351" s="197"/>
      <c r="I351" s="311"/>
      <c r="N351" s="177"/>
      <c r="O351" s="177"/>
      <c r="P351" s="177"/>
      <c r="Q351" s="177"/>
      <c r="R351" s="308"/>
    </row>
    <row r="352" spans="1:18" s="176" customFormat="1" x14ac:dyDescent="0.2">
      <c r="A352" s="334"/>
      <c r="B352" s="194"/>
      <c r="C352" s="197"/>
      <c r="D352" s="371"/>
      <c r="E352" s="198"/>
      <c r="F352" s="193"/>
      <c r="G352" s="197"/>
      <c r="H352" s="197"/>
      <c r="I352" s="311"/>
      <c r="N352" s="177"/>
      <c r="O352" s="177"/>
      <c r="P352" s="177"/>
      <c r="Q352" s="177"/>
      <c r="R352" s="308"/>
    </row>
    <row r="353" spans="1:18" s="176" customFormat="1" x14ac:dyDescent="0.2">
      <c r="A353" s="334"/>
      <c r="B353" s="194"/>
      <c r="C353" s="197"/>
      <c r="D353" s="371"/>
      <c r="E353" s="198"/>
      <c r="F353" s="193"/>
      <c r="G353" s="197"/>
      <c r="H353" s="197"/>
      <c r="I353" s="311"/>
      <c r="N353" s="177"/>
      <c r="O353" s="177"/>
      <c r="P353" s="177"/>
      <c r="Q353" s="177"/>
      <c r="R353" s="308"/>
    </row>
    <row r="354" spans="1:18" s="176" customFormat="1" x14ac:dyDescent="0.2">
      <c r="A354" s="334"/>
      <c r="B354" s="194"/>
      <c r="C354" s="197"/>
      <c r="D354" s="371"/>
      <c r="E354" s="198"/>
      <c r="F354" s="193"/>
      <c r="G354" s="197"/>
      <c r="H354" s="197"/>
      <c r="I354" s="311"/>
      <c r="N354" s="177"/>
      <c r="O354" s="177"/>
      <c r="P354" s="177"/>
      <c r="Q354" s="177"/>
      <c r="R354" s="308"/>
    </row>
    <row r="355" spans="1:18" s="176" customFormat="1" x14ac:dyDescent="0.2">
      <c r="A355" s="334"/>
      <c r="B355" s="194"/>
      <c r="C355" s="197"/>
      <c r="D355" s="371"/>
      <c r="E355" s="198"/>
      <c r="F355" s="193"/>
      <c r="G355" s="197"/>
      <c r="H355" s="197"/>
      <c r="I355" s="311"/>
      <c r="N355" s="177"/>
      <c r="O355" s="177"/>
      <c r="P355" s="177"/>
      <c r="Q355" s="177"/>
      <c r="R355" s="308"/>
    </row>
    <row r="356" spans="1:18" s="176" customFormat="1" x14ac:dyDescent="0.2">
      <c r="A356" s="334"/>
      <c r="B356" s="194"/>
      <c r="C356" s="197"/>
      <c r="D356" s="371"/>
      <c r="E356" s="198"/>
      <c r="F356" s="193"/>
      <c r="G356" s="197"/>
      <c r="H356" s="197"/>
      <c r="I356" s="311"/>
      <c r="N356" s="177"/>
      <c r="O356" s="177"/>
      <c r="P356" s="177"/>
      <c r="Q356" s="177"/>
      <c r="R356" s="308"/>
    </row>
    <row r="357" spans="1:18" s="176" customFormat="1" x14ac:dyDescent="0.2">
      <c r="A357" s="334"/>
      <c r="B357" s="194"/>
      <c r="C357" s="197"/>
      <c r="D357" s="371"/>
      <c r="E357" s="198"/>
      <c r="F357" s="193"/>
      <c r="G357" s="197"/>
      <c r="H357" s="197"/>
      <c r="I357" s="311"/>
      <c r="N357" s="177"/>
      <c r="O357" s="177"/>
      <c r="P357" s="177"/>
      <c r="Q357" s="177"/>
      <c r="R357" s="308"/>
    </row>
    <row r="358" spans="1:18" s="176" customFormat="1" x14ac:dyDescent="0.2">
      <c r="A358" s="334"/>
      <c r="B358" s="194"/>
      <c r="C358" s="197"/>
      <c r="D358" s="371"/>
      <c r="E358" s="198"/>
      <c r="F358" s="193"/>
      <c r="G358" s="197"/>
      <c r="H358" s="197"/>
      <c r="I358" s="311"/>
      <c r="N358" s="177"/>
      <c r="O358" s="177"/>
      <c r="P358" s="177"/>
      <c r="Q358" s="177"/>
      <c r="R358" s="308"/>
    </row>
    <row r="359" spans="1:18" s="176" customFormat="1" x14ac:dyDescent="0.2">
      <c r="A359" s="334"/>
      <c r="B359" s="194"/>
      <c r="C359" s="197"/>
      <c r="D359" s="371"/>
      <c r="E359" s="198"/>
      <c r="F359" s="193"/>
      <c r="G359" s="197"/>
      <c r="H359" s="197"/>
      <c r="I359" s="311"/>
      <c r="N359" s="177"/>
      <c r="O359" s="177"/>
      <c r="P359" s="177"/>
      <c r="Q359" s="177"/>
      <c r="R359" s="308"/>
    </row>
    <row r="360" spans="1:18" s="176" customFormat="1" x14ac:dyDescent="0.2">
      <c r="A360" s="334"/>
      <c r="B360" s="194"/>
      <c r="C360" s="197"/>
      <c r="D360" s="371"/>
      <c r="E360" s="198"/>
      <c r="F360" s="193"/>
      <c r="G360" s="197"/>
      <c r="H360" s="197"/>
      <c r="I360" s="311"/>
      <c r="N360" s="177"/>
      <c r="O360" s="177"/>
      <c r="P360" s="177"/>
      <c r="Q360" s="177"/>
      <c r="R360" s="308"/>
    </row>
    <row r="361" spans="1:18" s="176" customFormat="1" x14ac:dyDescent="0.2">
      <c r="A361" s="334"/>
      <c r="B361" s="194"/>
      <c r="C361" s="197"/>
      <c r="D361" s="371"/>
      <c r="E361" s="198"/>
      <c r="F361" s="193"/>
      <c r="G361" s="197"/>
      <c r="H361" s="197"/>
      <c r="I361" s="311"/>
      <c r="N361" s="177"/>
      <c r="O361" s="177"/>
      <c r="P361" s="177"/>
      <c r="Q361" s="177"/>
      <c r="R361" s="308"/>
    </row>
    <row r="362" spans="1:18" s="176" customFormat="1" x14ac:dyDescent="0.2">
      <c r="A362" s="334"/>
      <c r="B362" s="194"/>
      <c r="C362" s="197"/>
      <c r="D362" s="371"/>
      <c r="E362" s="198"/>
      <c r="F362" s="193"/>
      <c r="G362" s="197"/>
      <c r="H362" s="197"/>
      <c r="I362" s="311"/>
      <c r="N362" s="177"/>
      <c r="O362" s="177"/>
      <c r="P362" s="177"/>
      <c r="Q362" s="177"/>
      <c r="R362" s="308"/>
    </row>
    <row r="363" spans="1:18" s="176" customFormat="1" x14ac:dyDescent="0.2">
      <c r="A363" s="334"/>
      <c r="B363" s="194"/>
      <c r="C363" s="197"/>
      <c r="D363" s="371"/>
      <c r="E363" s="198"/>
      <c r="F363" s="193"/>
      <c r="G363" s="197"/>
      <c r="H363" s="197"/>
      <c r="I363" s="311"/>
      <c r="N363" s="177"/>
      <c r="O363" s="177"/>
      <c r="P363" s="177"/>
      <c r="Q363" s="177"/>
      <c r="R363" s="308"/>
    </row>
    <row r="364" spans="1:18" s="176" customFormat="1" x14ac:dyDescent="0.2">
      <c r="A364" s="334"/>
      <c r="B364" s="194"/>
      <c r="C364" s="197"/>
      <c r="D364" s="371"/>
      <c r="E364" s="198"/>
      <c r="F364" s="193"/>
      <c r="G364" s="197"/>
      <c r="H364" s="197"/>
      <c r="I364" s="311"/>
      <c r="N364" s="177"/>
      <c r="O364" s="177"/>
      <c r="P364" s="177"/>
      <c r="Q364" s="177"/>
      <c r="R364" s="308"/>
    </row>
    <row r="365" spans="1:18" s="176" customFormat="1" x14ac:dyDescent="0.2">
      <c r="A365" s="334"/>
      <c r="B365" s="194"/>
      <c r="C365" s="197"/>
      <c r="D365" s="371"/>
      <c r="E365" s="198"/>
      <c r="F365" s="193"/>
      <c r="G365" s="197"/>
      <c r="H365" s="197"/>
      <c r="I365" s="311"/>
      <c r="N365" s="177"/>
      <c r="O365" s="177"/>
      <c r="P365" s="177"/>
      <c r="Q365" s="177"/>
      <c r="R365" s="308"/>
    </row>
    <row r="366" spans="1:18" s="176" customFormat="1" x14ac:dyDescent="0.2">
      <c r="A366" s="334"/>
      <c r="B366" s="194"/>
      <c r="C366" s="197"/>
      <c r="D366" s="371"/>
      <c r="E366" s="198"/>
      <c r="F366" s="193"/>
      <c r="G366" s="197"/>
      <c r="H366" s="197"/>
      <c r="I366" s="311"/>
      <c r="N366" s="177"/>
      <c r="O366" s="177"/>
      <c r="P366" s="177"/>
      <c r="Q366" s="177"/>
      <c r="R366" s="308"/>
    </row>
    <row r="367" spans="1:18" s="176" customFormat="1" x14ac:dyDescent="0.2">
      <c r="A367" s="334"/>
      <c r="B367" s="194"/>
      <c r="C367" s="197"/>
      <c r="D367" s="371"/>
      <c r="E367" s="198"/>
      <c r="F367" s="193"/>
      <c r="G367" s="197"/>
      <c r="H367" s="197"/>
      <c r="I367" s="311"/>
      <c r="N367" s="177"/>
      <c r="O367" s="177"/>
      <c r="P367" s="177"/>
      <c r="Q367" s="177"/>
      <c r="R367" s="308"/>
    </row>
    <row r="368" spans="1:18" s="176" customFormat="1" x14ac:dyDescent="0.2">
      <c r="A368" s="334"/>
      <c r="B368" s="194"/>
      <c r="C368" s="197"/>
      <c r="D368" s="371"/>
      <c r="E368" s="198"/>
      <c r="F368" s="193"/>
      <c r="G368" s="197"/>
      <c r="H368" s="197"/>
      <c r="I368" s="311"/>
      <c r="N368" s="177"/>
      <c r="O368" s="177"/>
      <c r="P368" s="177"/>
      <c r="Q368" s="177"/>
      <c r="R368" s="308"/>
    </row>
    <row r="369" spans="1:18" s="176" customFormat="1" x14ac:dyDescent="0.2">
      <c r="A369" s="334"/>
      <c r="B369" s="194"/>
      <c r="C369" s="197"/>
      <c r="D369" s="371"/>
      <c r="E369" s="198"/>
      <c r="F369" s="193"/>
      <c r="G369" s="197"/>
      <c r="H369" s="197"/>
      <c r="I369" s="311"/>
      <c r="N369" s="177"/>
      <c r="O369" s="177"/>
      <c r="P369" s="177"/>
      <c r="Q369" s="177"/>
      <c r="R369" s="308"/>
    </row>
    <row r="370" spans="1:18" s="176" customFormat="1" x14ac:dyDescent="0.2">
      <c r="A370" s="334"/>
      <c r="B370" s="194"/>
      <c r="C370" s="197"/>
      <c r="D370" s="371"/>
      <c r="E370" s="198"/>
      <c r="F370" s="193"/>
      <c r="G370" s="197"/>
      <c r="H370" s="197"/>
      <c r="I370" s="311"/>
      <c r="N370" s="177"/>
      <c r="O370" s="177"/>
      <c r="P370" s="177"/>
      <c r="Q370" s="177"/>
      <c r="R370" s="308"/>
    </row>
    <row r="371" spans="1:18" s="176" customFormat="1" x14ac:dyDescent="0.2">
      <c r="A371" s="334"/>
      <c r="B371" s="194"/>
      <c r="C371" s="197"/>
      <c r="D371" s="371"/>
      <c r="E371" s="198"/>
      <c r="F371" s="193"/>
      <c r="G371" s="197"/>
      <c r="H371" s="197"/>
      <c r="I371" s="311"/>
      <c r="N371" s="177"/>
      <c r="O371" s="177"/>
      <c r="P371" s="177"/>
      <c r="Q371" s="177"/>
      <c r="R371" s="308"/>
    </row>
    <row r="372" spans="1:18" s="176" customFormat="1" x14ac:dyDescent="0.2">
      <c r="A372" s="334"/>
      <c r="B372" s="194"/>
      <c r="C372" s="197"/>
      <c r="D372" s="371"/>
      <c r="E372" s="198"/>
      <c r="F372" s="193"/>
      <c r="G372" s="197"/>
      <c r="H372" s="197"/>
      <c r="I372" s="311"/>
      <c r="N372" s="177"/>
      <c r="O372" s="177"/>
      <c r="P372" s="177"/>
      <c r="Q372" s="177"/>
      <c r="R372" s="308"/>
    </row>
    <row r="373" spans="1:18" s="176" customFormat="1" x14ac:dyDescent="0.2">
      <c r="A373" s="334"/>
      <c r="B373" s="194"/>
      <c r="C373" s="197"/>
      <c r="D373" s="371"/>
      <c r="E373" s="198"/>
      <c r="F373" s="193"/>
      <c r="G373" s="197"/>
      <c r="H373" s="197"/>
      <c r="I373" s="311"/>
      <c r="N373" s="177"/>
      <c r="O373" s="177"/>
      <c r="P373" s="177"/>
      <c r="Q373" s="177"/>
      <c r="R373" s="308"/>
    </row>
    <row r="374" spans="1:18" s="176" customFormat="1" x14ac:dyDescent="0.2">
      <c r="A374" s="334"/>
      <c r="B374" s="194"/>
      <c r="C374" s="197"/>
      <c r="D374" s="371"/>
      <c r="E374" s="198"/>
      <c r="F374" s="193"/>
      <c r="G374" s="197"/>
      <c r="H374" s="197"/>
      <c r="I374" s="311"/>
      <c r="N374" s="177"/>
      <c r="O374" s="177"/>
      <c r="P374" s="177"/>
      <c r="Q374" s="177"/>
      <c r="R374" s="308"/>
    </row>
    <row r="375" spans="1:18" s="176" customFormat="1" x14ac:dyDescent="0.2">
      <c r="A375" s="334"/>
      <c r="B375" s="194"/>
      <c r="C375" s="197"/>
      <c r="D375" s="371"/>
      <c r="E375" s="198"/>
      <c r="F375" s="193"/>
      <c r="G375" s="197"/>
      <c r="H375" s="197"/>
      <c r="I375" s="311"/>
      <c r="N375" s="177"/>
      <c r="O375" s="177"/>
      <c r="P375" s="177"/>
      <c r="Q375" s="177"/>
      <c r="R375" s="308"/>
    </row>
    <row r="376" spans="1:18" s="176" customFormat="1" x14ac:dyDescent="0.2">
      <c r="A376" s="334"/>
      <c r="B376" s="194"/>
      <c r="C376" s="197"/>
      <c r="D376" s="371"/>
      <c r="E376" s="198"/>
      <c r="F376" s="193"/>
      <c r="G376" s="197"/>
      <c r="H376" s="197"/>
      <c r="I376" s="311"/>
      <c r="N376" s="177"/>
      <c r="O376" s="177"/>
      <c r="P376" s="177"/>
      <c r="Q376" s="177"/>
      <c r="R376" s="308"/>
    </row>
    <row r="377" spans="1:18" s="176" customFormat="1" x14ac:dyDescent="0.2">
      <c r="A377" s="334"/>
      <c r="B377" s="194"/>
      <c r="C377" s="197"/>
      <c r="D377" s="371"/>
      <c r="E377" s="198"/>
      <c r="F377" s="193"/>
      <c r="G377" s="197"/>
      <c r="H377" s="197"/>
      <c r="I377" s="311"/>
      <c r="N377" s="177"/>
      <c r="O377" s="177"/>
      <c r="P377" s="177"/>
      <c r="Q377" s="177"/>
      <c r="R377" s="308"/>
    </row>
    <row r="378" spans="1:18" s="176" customFormat="1" x14ac:dyDescent="0.2">
      <c r="A378" s="334"/>
      <c r="B378" s="194"/>
      <c r="C378" s="197"/>
      <c r="D378" s="371"/>
      <c r="E378" s="198"/>
      <c r="F378" s="193"/>
      <c r="G378" s="197"/>
      <c r="H378" s="197"/>
      <c r="I378" s="311"/>
      <c r="N378" s="177"/>
      <c r="O378" s="177"/>
      <c r="P378" s="177"/>
      <c r="Q378" s="177"/>
      <c r="R378" s="308"/>
    </row>
    <row r="379" spans="1:18" s="176" customFormat="1" x14ac:dyDescent="0.2">
      <c r="A379" s="334"/>
      <c r="B379" s="194"/>
      <c r="C379" s="197"/>
      <c r="D379" s="371"/>
      <c r="E379" s="198"/>
      <c r="F379" s="193"/>
      <c r="G379" s="197"/>
      <c r="H379" s="197"/>
      <c r="I379" s="311"/>
      <c r="N379" s="177"/>
      <c r="O379" s="177"/>
      <c r="P379" s="177"/>
      <c r="Q379" s="177"/>
      <c r="R379" s="308"/>
    </row>
    <row r="380" spans="1:18" s="176" customFormat="1" x14ac:dyDescent="0.2">
      <c r="A380" s="334"/>
      <c r="B380" s="194"/>
      <c r="C380" s="197"/>
      <c r="D380" s="371"/>
      <c r="E380" s="198"/>
      <c r="F380" s="193"/>
      <c r="G380" s="197"/>
      <c r="H380" s="197"/>
      <c r="I380" s="311"/>
      <c r="N380" s="177"/>
      <c r="O380" s="177"/>
      <c r="P380" s="177"/>
      <c r="Q380" s="177"/>
      <c r="R380" s="308"/>
    </row>
    <row r="381" spans="1:18" s="176" customFormat="1" x14ac:dyDescent="0.2">
      <c r="A381" s="334"/>
      <c r="B381" s="194"/>
      <c r="C381" s="197"/>
      <c r="D381" s="371"/>
      <c r="E381" s="198"/>
      <c r="F381" s="193"/>
      <c r="G381" s="197"/>
      <c r="H381" s="197"/>
      <c r="I381" s="311"/>
      <c r="N381" s="177"/>
      <c r="O381" s="177"/>
      <c r="P381" s="177"/>
      <c r="Q381" s="177"/>
      <c r="R381" s="308"/>
    </row>
    <row r="382" spans="1:18" s="176" customFormat="1" x14ac:dyDescent="0.2">
      <c r="A382" s="334"/>
      <c r="B382" s="194"/>
      <c r="C382" s="197"/>
      <c r="D382" s="371"/>
      <c r="E382" s="198"/>
      <c r="F382" s="193"/>
      <c r="G382" s="197"/>
      <c r="H382" s="197"/>
      <c r="I382" s="311"/>
      <c r="N382" s="177"/>
      <c r="O382" s="177"/>
      <c r="P382" s="177"/>
      <c r="Q382" s="177"/>
      <c r="R382" s="308"/>
    </row>
    <row r="383" spans="1:18" s="176" customFormat="1" x14ac:dyDescent="0.2">
      <c r="A383" s="334"/>
      <c r="B383" s="194"/>
      <c r="C383" s="197"/>
      <c r="D383" s="371"/>
      <c r="E383" s="198"/>
      <c r="F383" s="193"/>
      <c r="G383" s="197"/>
      <c r="H383" s="197"/>
      <c r="I383" s="311"/>
      <c r="N383" s="177"/>
      <c r="O383" s="177"/>
      <c r="P383" s="177"/>
      <c r="Q383" s="177"/>
      <c r="R383" s="308"/>
    </row>
    <row r="384" spans="1:18" s="176" customFormat="1" x14ac:dyDescent="0.2">
      <c r="A384" s="334"/>
      <c r="B384" s="194"/>
      <c r="C384" s="197"/>
      <c r="D384" s="371"/>
      <c r="E384" s="198"/>
      <c r="F384" s="193"/>
      <c r="G384" s="197"/>
      <c r="H384" s="197"/>
      <c r="I384" s="311"/>
      <c r="N384" s="177"/>
      <c r="O384" s="177"/>
      <c r="P384" s="177"/>
      <c r="Q384" s="177"/>
      <c r="R384" s="308"/>
    </row>
    <row r="385" spans="1:18" s="176" customFormat="1" x14ac:dyDescent="0.2">
      <c r="A385" s="334"/>
      <c r="B385" s="194"/>
      <c r="C385" s="197"/>
      <c r="D385" s="371"/>
      <c r="E385" s="198"/>
      <c r="F385" s="193"/>
      <c r="G385" s="197"/>
      <c r="H385" s="197"/>
      <c r="I385" s="311"/>
      <c r="N385" s="177"/>
      <c r="O385" s="177"/>
      <c r="P385" s="177"/>
      <c r="Q385" s="177"/>
      <c r="R385" s="308"/>
    </row>
    <row r="386" spans="1:18" s="176" customFormat="1" x14ac:dyDescent="0.2">
      <c r="A386" s="334"/>
      <c r="B386" s="194"/>
      <c r="C386" s="197"/>
      <c r="D386" s="371"/>
      <c r="E386" s="198"/>
      <c r="F386" s="193"/>
      <c r="G386" s="197"/>
      <c r="H386" s="197"/>
      <c r="I386" s="311"/>
      <c r="N386" s="177"/>
      <c r="O386" s="177"/>
      <c r="P386" s="177"/>
      <c r="Q386" s="177"/>
      <c r="R386" s="308"/>
    </row>
    <row r="387" spans="1:18" s="176" customFormat="1" x14ac:dyDescent="0.2">
      <c r="A387" s="334"/>
      <c r="B387" s="194"/>
      <c r="C387" s="197"/>
      <c r="D387" s="371"/>
      <c r="E387" s="198"/>
      <c r="F387" s="193"/>
      <c r="G387" s="197"/>
      <c r="H387" s="197"/>
      <c r="I387" s="311"/>
      <c r="N387" s="177"/>
      <c r="O387" s="177"/>
      <c r="P387" s="177"/>
      <c r="Q387" s="177"/>
      <c r="R387" s="308"/>
    </row>
    <row r="388" spans="1:18" s="176" customFormat="1" x14ac:dyDescent="0.2">
      <c r="A388" s="334"/>
      <c r="B388" s="194"/>
      <c r="C388" s="197"/>
      <c r="D388" s="371"/>
      <c r="E388" s="198"/>
      <c r="F388" s="193"/>
      <c r="G388" s="197"/>
      <c r="H388" s="197"/>
      <c r="I388" s="311"/>
      <c r="N388" s="177"/>
      <c r="O388" s="177"/>
      <c r="P388" s="177"/>
      <c r="Q388" s="177"/>
      <c r="R388" s="308"/>
    </row>
    <row r="389" spans="1:18" s="176" customFormat="1" x14ac:dyDescent="0.2">
      <c r="A389" s="334"/>
      <c r="B389" s="194"/>
      <c r="C389" s="197"/>
      <c r="D389" s="371"/>
      <c r="E389" s="198"/>
      <c r="F389" s="193"/>
      <c r="G389" s="197"/>
      <c r="H389" s="197"/>
      <c r="I389" s="311"/>
      <c r="N389" s="177"/>
      <c r="O389" s="177"/>
      <c r="P389" s="177"/>
      <c r="Q389" s="177"/>
      <c r="R389" s="308"/>
    </row>
    <row r="390" spans="1:18" s="176" customFormat="1" x14ac:dyDescent="0.2">
      <c r="A390" s="334"/>
      <c r="B390" s="194"/>
      <c r="C390" s="197"/>
      <c r="D390" s="371"/>
      <c r="E390" s="198"/>
      <c r="F390" s="193"/>
      <c r="G390" s="197"/>
      <c r="H390" s="197"/>
      <c r="I390" s="311"/>
      <c r="N390" s="177"/>
      <c r="O390" s="177"/>
      <c r="P390" s="177"/>
      <c r="Q390" s="177"/>
      <c r="R390" s="308"/>
    </row>
    <row r="391" spans="1:18" s="176" customFormat="1" x14ac:dyDescent="0.2">
      <c r="A391" s="334"/>
      <c r="B391" s="194"/>
      <c r="C391" s="197"/>
      <c r="D391" s="371"/>
      <c r="E391" s="198"/>
      <c r="F391" s="193"/>
      <c r="G391" s="197"/>
      <c r="H391" s="197"/>
      <c r="I391" s="311"/>
      <c r="N391" s="177"/>
      <c r="O391" s="177"/>
      <c r="P391" s="177"/>
      <c r="Q391" s="177"/>
      <c r="R391" s="308"/>
    </row>
    <row r="392" spans="1:18" s="176" customFormat="1" x14ac:dyDescent="0.2">
      <c r="A392" s="334"/>
      <c r="B392" s="194"/>
      <c r="C392" s="197"/>
      <c r="D392" s="371"/>
      <c r="E392" s="198"/>
      <c r="F392" s="193"/>
      <c r="G392" s="197"/>
      <c r="H392" s="197"/>
      <c r="I392" s="311"/>
      <c r="N392" s="177"/>
      <c r="O392" s="177"/>
      <c r="P392" s="177"/>
      <c r="Q392" s="177"/>
      <c r="R392" s="308"/>
    </row>
    <row r="393" spans="1:18" s="176" customFormat="1" x14ac:dyDescent="0.2">
      <c r="A393" s="334"/>
      <c r="B393" s="194"/>
      <c r="C393" s="197"/>
      <c r="D393" s="371"/>
      <c r="E393" s="198"/>
      <c r="F393" s="193"/>
      <c r="G393" s="197"/>
      <c r="H393" s="197"/>
      <c r="I393" s="311"/>
      <c r="N393" s="177"/>
      <c r="O393" s="177"/>
      <c r="P393" s="177"/>
      <c r="Q393" s="177"/>
      <c r="R393" s="308"/>
    </row>
    <row r="394" spans="1:18" s="176" customFormat="1" x14ac:dyDescent="0.2">
      <c r="A394" s="334"/>
      <c r="B394" s="194"/>
      <c r="C394" s="197"/>
      <c r="D394" s="371"/>
      <c r="E394" s="198"/>
      <c r="F394" s="193"/>
      <c r="G394" s="197"/>
      <c r="H394" s="197"/>
      <c r="I394" s="311"/>
      <c r="N394" s="177"/>
      <c r="O394" s="177"/>
      <c r="P394" s="177"/>
      <c r="Q394" s="177"/>
      <c r="R394" s="308"/>
    </row>
    <row r="395" spans="1:18" s="176" customFormat="1" x14ac:dyDescent="0.2">
      <c r="A395" s="334"/>
      <c r="B395" s="194"/>
      <c r="C395" s="197"/>
      <c r="D395" s="371"/>
      <c r="E395" s="198"/>
      <c r="F395" s="193"/>
      <c r="G395" s="197"/>
      <c r="H395" s="197"/>
      <c r="I395" s="311"/>
      <c r="N395" s="177"/>
      <c r="O395" s="177"/>
      <c r="P395" s="177"/>
      <c r="Q395" s="177"/>
      <c r="R395" s="308"/>
    </row>
    <row r="396" spans="1:18" s="176" customFormat="1" x14ac:dyDescent="0.2">
      <c r="A396" s="334"/>
      <c r="B396" s="194"/>
      <c r="C396" s="197"/>
      <c r="D396" s="371"/>
      <c r="E396" s="198"/>
      <c r="F396" s="193"/>
      <c r="G396" s="197"/>
      <c r="H396" s="197"/>
      <c r="I396" s="311"/>
      <c r="N396" s="177"/>
      <c r="O396" s="177"/>
      <c r="P396" s="177"/>
      <c r="Q396" s="177"/>
      <c r="R396" s="308"/>
    </row>
    <row r="397" spans="1:18" s="176" customFormat="1" x14ac:dyDescent="0.2">
      <c r="A397" s="334"/>
      <c r="B397" s="194"/>
      <c r="C397" s="197"/>
      <c r="D397" s="371"/>
      <c r="E397" s="198"/>
      <c r="F397" s="193"/>
      <c r="G397" s="197"/>
      <c r="H397" s="197"/>
      <c r="I397" s="311"/>
      <c r="N397" s="177"/>
      <c r="O397" s="177"/>
      <c r="P397" s="177"/>
      <c r="Q397" s="177"/>
      <c r="R397" s="308"/>
    </row>
    <row r="398" spans="1:18" s="176" customFormat="1" x14ac:dyDescent="0.2">
      <c r="A398" s="334"/>
      <c r="B398" s="194"/>
      <c r="C398" s="197"/>
      <c r="D398" s="371"/>
      <c r="E398" s="198"/>
      <c r="F398" s="193"/>
      <c r="G398" s="197"/>
      <c r="H398" s="197"/>
      <c r="I398" s="311"/>
      <c r="N398" s="177"/>
      <c r="O398" s="177"/>
      <c r="P398" s="177"/>
      <c r="Q398" s="177"/>
      <c r="R398" s="308"/>
    </row>
    <row r="399" spans="1:18" s="176" customFormat="1" x14ac:dyDescent="0.2">
      <c r="A399" s="334"/>
      <c r="B399" s="194"/>
      <c r="C399" s="197"/>
      <c r="D399" s="371"/>
      <c r="E399" s="198"/>
      <c r="F399" s="193"/>
      <c r="G399" s="197"/>
      <c r="H399" s="197"/>
      <c r="I399" s="311"/>
      <c r="N399" s="177"/>
      <c r="O399" s="177"/>
      <c r="P399" s="177"/>
      <c r="Q399" s="177"/>
      <c r="R399" s="308"/>
    </row>
    <row r="400" spans="1:18" s="176" customFormat="1" x14ac:dyDescent="0.2">
      <c r="A400" s="334"/>
      <c r="B400" s="194"/>
      <c r="C400" s="197"/>
      <c r="D400" s="371"/>
      <c r="E400" s="198"/>
      <c r="F400" s="193"/>
      <c r="G400" s="197"/>
      <c r="H400" s="197"/>
      <c r="I400" s="311"/>
      <c r="N400" s="177"/>
      <c r="O400" s="177"/>
      <c r="P400" s="177"/>
      <c r="Q400" s="177"/>
      <c r="R400" s="308"/>
    </row>
    <row r="401" spans="1:18" s="176" customFormat="1" x14ac:dyDescent="0.2">
      <c r="A401" s="334"/>
      <c r="B401" s="194"/>
      <c r="C401" s="197"/>
      <c r="D401" s="371"/>
      <c r="E401" s="198"/>
      <c r="F401" s="193"/>
      <c r="G401" s="197"/>
      <c r="H401" s="197"/>
      <c r="I401" s="311"/>
      <c r="N401" s="177"/>
      <c r="O401" s="177"/>
      <c r="P401" s="177"/>
      <c r="Q401" s="177"/>
      <c r="R401" s="308"/>
    </row>
    <row r="402" spans="1:18" s="176" customFormat="1" x14ac:dyDescent="0.2">
      <c r="A402" s="334"/>
      <c r="B402" s="194"/>
      <c r="C402" s="197"/>
      <c r="D402" s="371"/>
      <c r="E402" s="198"/>
      <c r="F402" s="193"/>
      <c r="G402" s="197"/>
      <c r="H402" s="197"/>
      <c r="I402" s="311"/>
      <c r="N402" s="177"/>
      <c r="O402" s="177"/>
      <c r="P402" s="177"/>
      <c r="Q402" s="177"/>
      <c r="R402" s="308"/>
    </row>
    <row r="403" spans="1:18" s="176" customFormat="1" x14ac:dyDescent="0.2">
      <c r="A403" s="334"/>
      <c r="B403" s="194"/>
      <c r="C403" s="197"/>
      <c r="D403" s="371"/>
      <c r="E403" s="198"/>
      <c r="F403" s="193"/>
      <c r="G403" s="197"/>
      <c r="H403" s="197"/>
      <c r="I403" s="311"/>
      <c r="N403" s="177"/>
      <c r="O403" s="177"/>
      <c r="P403" s="177"/>
      <c r="Q403" s="177"/>
      <c r="R403" s="308"/>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486" priority="61" stopIfTrue="1" operator="lessThanOrEqual">
      <formula>0</formula>
    </cfRule>
  </conditionalFormatting>
  <conditionalFormatting sqref="E26:I27 E30:F30 H30:I31 A48 E46:G47 I46:I47 E56:I56 A50 E49:I49 E51:I52 E36:F38 A33:A35 I35 F31:F32 I32 A25:B28 A29 A39:A45">
    <cfRule type="cellIs" dxfId="485" priority="60" stopIfTrue="1" operator="lessThanOrEqual">
      <formula>0</formula>
    </cfRule>
  </conditionalFormatting>
  <conditionalFormatting sqref="A23:B24">
    <cfRule type="cellIs" dxfId="484" priority="59" stopIfTrue="1" operator="lessThanOrEqual">
      <formula>0</formula>
    </cfRule>
  </conditionalFormatting>
  <conditionalFormatting sqref="E54:I54 A53 A55">
    <cfRule type="cellIs" dxfId="483" priority="58" stopIfTrue="1" operator="lessThanOrEqual">
      <formula>0</formula>
    </cfRule>
  </conditionalFormatting>
  <conditionalFormatting sqref="I24">
    <cfRule type="cellIs" dxfId="482" priority="57" stopIfTrue="1" operator="lessThanOrEqual">
      <formula>0</formula>
    </cfRule>
  </conditionalFormatting>
  <conditionalFormatting sqref="E58:I59">
    <cfRule type="cellIs" dxfId="481" priority="56" stopIfTrue="1" operator="lessThanOrEqual">
      <formula>0</formula>
    </cfRule>
  </conditionalFormatting>
  <conditionalFormatting sqref="H35">
    <cfRule type="cellIs" dxfId="480" priority="55" stopIfTrue="1" operator="lessThanOrEqual">
      <formula>0</formula>
    </cfRule>
  </conditionalFormatting>
  <conditionalFormatting sqref="I76:I78 I80:I81">
    <cfRule type="cellIs" dxfId="479" priority="54" stopIfTrue="1" operator="lessThanOrEqual">
      <formula>0</formula>
    </cfRule>
  </conditionalFormatting>
  <conditionalFormatting sqref="H79">
    <cfRule type="cellIs" dxfId="478" priority="53" stopIfTrue="1" operator="lessThanOrEqual">
      <formula>0</formula>
    </cfRule>
  </conditionalFormatting>
  <conditionalFormatting sqref="I79">
    <cfRule type="cellIs" dxfId="477" priority="52" stopIfTrue="1" operator="lessThanOrEqual">
      <formula>0</formula>
    </cfRule>
  </conditionalFormatting>
  <conditionalFormatting sqref="E31:E32">
    <cfRule type="cellIs" dxfId="476" priority="51" stopIfTrue="1" operator="lessThanOrEqual">
      <formula>0</formula>
    </cfRule>
  </conditionalFormatting>
  <conditionalFormatting sqref="E172:E173">
    <cfRule type="cellIs" dxfId="475" priority="50" stopIfTrue="1" operator="lessThanOrEqual">
      <formula>0</formula>
    </cfRule>
  </conditionalFormatting>
  <conditionalFormatting sqref="F221:F222">
    <cfRule type="cellIs" dxfId="474" priority="49" stopIfTrue="1" operator="lessThanOrEqual">
      <formula>0</formula>
    </cfRule>
  </conditionalFormatting>
  <conditionalFormatting sqref="F214:F216">
    <cfRule type="cellIs" dxfId="473"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472" priority="47" stopIfTrue="1" operator="lessThanOrEqual">
      <formula>0</formula>
    </cfRule>
  </conditionalFormatting>
  <conditionalFormatting sqref="B48 B55 B50 B39:B45 B29 B33:B35">
    <cfRule type="cellIs" dxfId="471" priority="46" stopIfTrue="1" operator="lessThanOrEqual">
      <formula>0</formula>
    </cfRule>
  </conditionalFormatting>
  <conditionalFormatting sqref="B53">
    <cfRule type="cellIs" dxfId="470" priority="45" stopIfTrue="1" operator="lessThanOrEqual">
      <formula>0</formula>
    </cfRule>
  </conditionalFormatting>
  <conditionalFormatting sqref="A270:B271 E271:H271 E270:F270">
    <cfRule type="cellIs" dxfId="469" priority="44" stopIfTrue="1" operator="lessThanOrEqual">
      <formula>0</formula>
    </cfRule>
  </conditionalFormatting>
  <conditionalFormatting sqref="G270">
    <cfRule type="cellIs" dxfId="468" priority="43" stopIfTrue="1" operator="lessThanOrEqual">
      <formula>0</formula>
    </cfRule>
  </conditionalFormatting>
  <conditionalFormatting sqref="H270">
    <cfRule type="cellIs" dxfId="467" priority="42" stopIfTrue="1" operator="lessThanOrEqual">
      <formula>0</formula>
    </cfRule>
  </conditionalFormatting>
  <conditionalFormatting sqref="I271">
    <cfRule type="cellIs" dxfId="466" priority="41" stopIfTrue="1" operator="lessThanOrEqual">
      <formula>0</formula>
    </cfRule>
  </conditionalFormatting>
  <conditionalFormatting sqref="I270">
    <cfRule type="cellIs" dxfId="465" priority="40" stopIfTrue="1" operator="lessThanOrEqual">
      <formula>0</formula>
    </cfRule>
  </conditionalFormatting>
  <conditionalFormatting sqref="A264:A269">
    <cfRule type="cellIs" dxfId="464" priority="39" stopIfTrue="1" operator="lessThanOrEqual">
      <formula>0</formula>
    </cfRule>
  </conditionalFormatting>
  <conditionalFormatting sqref="B264:B269">
    <cfRule type="cellIs" dxfId="463" priority="38" stopIfTrue="1" operator="lessThanOrEqual">
      <formula>0</formula>
    </cfRule>
  </conditionalFormatting>
  <conditionalFormatting sqref="C127:C171 C90:C122 C74:C87 C60:C69 C174:C263 C15:C18">
    <cfRule type="cellIs" dxfId="462" priority="37" stopIfTrue="1" operator="lessThanOrEqual">
      <formula>0</formula>
    </cfRule>
  </conditionalFormatting>
  <conditionalFormatting sqref="C55:C56 C33:C52 C28:C30 C25:C26">
    <cfRule type="cellIs" dxfId="461" priority="36" stopIfTrue="1" operator="lessThanOrEqual">
      <formula>0</formula>
    </cfRule>
  </conditionalFormatting>
  <conditionalFormatting sqref="C23:C24">
    <cfRule type="cellIs" dxfId="460" priority="35" stopIfTrue="1" operator="lessThanOrEqual">
      <formula>0</formula>
    </cfRule>
  </conditionalFormatting>
  <conditionalFormatting sqref="C19:C22">
    <cfRule type="cellIs" dxfId="459" priority="34" stopIfTrue="1" operator="lessThanOrEqual">
      <formula>0</formula>
    </cfRule>
  </conditionalFormatting>
  <conditionalFormatting sqref="C53:C54">
    <cfRule type="cellIs" dxfId="458" priority="33" stopIfTrue="1" operator="lessThanOrEqual">
      <formula>0</formula>
    </cfRule>
  </conditionalFormatting>
  <conditionalFormatting sqref="C57:C59">
    <cfRule type="cellIs" dxfId="457" priority="32" stopIfTrue="1" operator="lessThanOrEqual">
      <formula>0</formula>
    </cfRule>
  </conditionalFormatting>
  <conditionalFormatting sqref="C71:C73">
    <cfRule type="cellIs" dxfId="456" priority="31" stopIfTrue="1" operator="lessThanOrEqual">
      <formula>0</formula>
    </cfRule>
  </conditionalFormatting>
  <conditionalFormatting sqref="C88:C89">
    <cfRule type="cellIs" dxfId="455" priority="30" stopIfTrue="1" operator="lessThanOrEqual">
      <formula>0</formula>
    </cfRule>
  </conditionalFormatting>
  <conditionalFormatting sqref="C31:C32">
    <cfRule type="cellIs" dxfId="454" priority="29" stopIfTrue="1" operator="lessThanOrEqual">
      <formula>0</formula>
    </cfRule>
  </conditionalFormatting>
  <conditionalFormatting sqref="C70">
    <cfRule type="cellIs" dxfId="453" priority="28" stopIfTrue="1" operator="lessThanOrEqual">
      <formula>0</formula>
    </cfRule>
  </conditionalFormatting>
  <conditionalFormatting sqref="C123:C126">
    <cfRule type="cellIs" dxfId="452" priority="27" stopIfTrue="1" operator="lessThanOrEqual">
      <formula>0</formula>
    </cfRule>
  </conditionalFormatting>
  <conditionalFormatting sqref="C172:C173">
    <cfRule type="cellIs" dxfId="451" priority="26" stopIfTrue="1" operator="lessThanOrEqual">
      <formula>0</formula>
    </cfRule>
  </conditionalFormatting>
  <conditionalFormatting sqref="C271">
    <cfRule type="cellIs" dxfId="450" priority="25" stopIfTrue="1" operator="lessThanOrEqual">
      <formula>0</formula>
    </cfRule>
  </conditionalFormatting>
  <conditionalFormatting sqref="C270">
    <cfRule type="cellIs" dxfId="449" priority="24" stopIfTrue="1" operator="lessThanOrEqual">
      <formula>0</formula>
    </cfRule>
  </conditionalFormatting>
  <conditionalFormatting sqref="C264:C269">
    <cfRule type="cellIs" dxfId="448"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447" priority="22" stopIfTrue="1" operator="lessThanOrEqual">
      <formula>0</formula>
    </cfRule>
  </conditionalFormatting>
  <conditionalFormatting sqref="D50 D55 D48 D33:D35 D39:D45 D28:D29 D25">
    <cfRule type="cellIs" dxfId="446" priority="21" stopIfTrue="1" operator="lessThanOrEqual">
      <formula>0</formula>
    </cfRule>
  </conditionalFormatting>
  <conditionalFormatting sqref="D23:D24">
    <cfRule type="cellIs" dxfId="445" priority="20" stopIfTrue="1" operator="lessThanOrEqual">
      <formula>0</formula>
    </cfRule>
  </conditionalFormatting>
  <conditionalFormatting sqref="D19">
    <cfRule type="cellIs" dxfId="444" priority="19" stopIfTrue="1" operator="lessThanOrEqual">
      <formula>0</formula>
    </cfRule>
  </conditionalFormatting>
  <conditionalFormatting sqref="D26">
    <cfRule type="cellIs" dxfId="443" priority="18" stopIfTrue="1" operator="lessThanOrEqual">
      <formula>0</formula>
    </cfRule>
  </conditionalFormatting>
  <conditionalFormatting sqref="D53">
    <cfRule type="cellIs" dxfId="442" priority="17" stopIfTrue="1" operator="lessThanOrEqual">
      <formula>0</formula>
    </cfRule>
  </conditionalFormatting>
  <conditionalFormatting sqref="D57">
    <cfRule type="cellIs" dxfId="441" priority="16" stopIfTrue="1" operator="lessThanOrEqual">
      <formula>0</formula>
    </cfRule>
  </conditionalFormatting>
  <conditionalFormatting sqref="D108">
    <cfRule type="cellIs" dxfId="440" priority="15" stopIfTrue="1" operator="lessThanOrEqual">
      <formula>0</formula>
    </cfRule>
  </conditionalFormatting>
  <conditionalFormatting sqref="D121">
    <cfRule type="cellIs" dxfId="439" priority="14" stopIfTrue="1" operator="lessThanOrEqual">
      <formula>0</formula>
    </cfRule>
  </conditionalFormatting>
  <conditionalFormatting sqref="D70">
    <cfRule type="cellIs" dxfId="438" priority="13" stopIfTrue="1" operator="lessThanOrEqual">
      <formula>0</formula>
    </cfRule>
  </conditionalFormatting>
  <conditionalFormatting sqref="D123">
    <cfRule type="cellIs" dxfId="437" priority="12" stopIfTrue="1" operator="lessThanOrEqual">
      <formula>0</formula>
    </cfRule>
  </conditionalFormatting>
  <conditionalFormatting sqref="D93">
    <cfRule type="cellIs" dxfId="436" priority="11" stopIfTrue="1" operator="lessThanOrEqual">
      <formula>0</formula>
    </cfRule>
  </conditionalFormatting>
  <conditionalFormatting sqref="D135">
    <cfRule type="cellIs" dxfId="435" priority="10" stopIfTrue="1" operator="lessThanOrEqual">
      <formula>0</formula>
    </cfRule>
  </conditionalFormatting>
  <conditionalFormatting sqref="D172">
    <cfRule type="cellIs" dxfId="434" priority="9" stopIfTrue="1" operator="lessThanOrEqual">
      <formula>0</formula>
    </cfRule>
  </conditionalFormatting>
  <conditionalFormatting sqref="D185">
    <cfRule type="cellIs" dxfId="433" priority="8" stopIfTrue="1" operator="lessThanOrEqual">
      <formula>0</formula>
    </cfRule>
  </conditionalFormatting>
  <conditionalFormatting sqref="D195">
    <cfRule type="cellIs" dxfId="432" priority="7" stopIfTrue="1" operator="lessThanOrEqual">
      <formula>0</formula>
    </cfRule>
  </conditionalFormatting>
  <conditionalFormatting sqref="D242">
    <cfRule type="cellIs" dxfId="431" priority="6" stopIfTrue="1" operator="lessThanOrEqual">
      <formula>0</formula>
    </cfRule>
  </conditionalFormatting>
  <conditionalFormatting sqref="D245">
    <cfRule type="cellIs" dxfId="430" priority="5" stopIfTrue="1" operator="lessThanOrEqual">
      <formula>0</formula>
    </cfRule>
  </conditionalFormatting>
  <conditionalFormatting sqref="D228">
    <cfRule type="cellIs" dxfId="429" priority="4" stopIfTrue="1" operator="lessThanOrEqual">
      <formula>0</formula>
    </cfRule>
  </conditionalFormatting>
  <conditionalFormatting sqref="D271">
    <cfRule type="cellIs" dxfId="428" priority="3" stopIfTrue="1" operator="lessThanOrEqual">
      <formula>0</formula>
    </cfRule>
  </conditionalFormatting>
  <conditionalFormatting sqref="D270">
    <cfRule type="cellIs" dxfId="427" priority="2" stopIfTrue="1" operator="lessThanOrEqual">
      <formula>0</formula>
    </cfRule>
  </conditionalFormatting>
  <conditionalFormatting sqref="D264:D269">
    <cfRule type="cellIs" dxfId="426"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D7" zoomScale="78" zoomScaleNormal="69" zoomScaleSheetLayoutView="78" workbookViewId="0">
      <pane ySplit="8" topLeftCell="A195" activePane="bottomLeft" state="frozen"/>
      <selection activeCell="E7" sqref="E7"/>
      <selection pane="bottomLeft" activeCell="A10" sqref="A10:S11"/>
    </sheetView>
  </sheetViews>
  <sheetFormatPr baseColWidth="10" defaultColWidth="11.7109375" defaultRowHeight="12.75" x14ac:dyDescent="0.2"/>
  <cols>
    <col min="1" max="1" width="5.5703125" style="334" customWidth="1"/>
    <col min="2" max="2" width="11.7109375" style="194" customWidth="1"/>
    <col min="3" max="3" width="33.42578125" style="4" customWidth="1"/>
    <col min="4" max="4" width="32.85546875" style="199" customWidth="1"/>
    <col min="5" max="5" width="35.5703125" style="4" customWidth="1"/>
    <col min="6" max="6" width="14.5703125" style="200" customWidth="1"/>
    <col min="7" max="7" width="13.7109375" style="201" customWidth="1"/>
    <col min="8" max="8" width="16.5703125" style="199" customWidth="1"/>
    <col min="9" max="9" width="35.42578125" style="199" customWidth="1"/>
    <col min="10" max="10" width="13.85546875" style="314" customWidth="1"/>
    <col min="11" max="11" width="9.5703125" style="195" customWidth="1"/>
    <col min="12" max="12" width="8.5703125" style="195" customWidth="1"/>
    <col min="13" max="13" width="8.28515625" style="195" customWidth="1"/>
    <col min="14" max="14" width="11.42578125" style="195" customWidth="1"/>
    <col min="15" max="15" width="4.85546875" style="196" customWidth="1"/>
    <col min="16" max="16" width="5.85546875" style="196" customWidth="1"/>
    <col min="17" max="17" width="5.42578125" style="196" customWidth="1"/>
    <col min="18" max="18" width="4.7109375" style="196" customWidth="1"/>
    <col min="19" max="19" width="22.7109375" style="313" customWidth="1"/>
    <col min="20" max="30" width="11.7109375" style="195" customWidth="1"/>
    <col min="31" max="238" width="11.7109375" style="195"/>
    <col min="239" max="239" width="4" style="195" customWidth="1"/>
    <col min="240" max="240" width="15.85546875" style="195" bestFit="1" customWidth="1"/>
    <col min="241" max="241" width="30.7109375" style="195" customWidth="1"/>
    <col min="242" max="243" width="32.5703125" style="195" customWidth="1"/>
    <col min="244" max="246" width="14.5703125" style="195" customWidth="1"/>
    <col min="247" max="247" width="27" style="195" customWidth="1"/>
    <col min="248" max="248" width="13.85546875" style="195" customWidth="1"/>
    <col min="249" max="249" width="18.28515625" style="195" customWidth="1"/>
    <col min="250" max="250" width="16.28515625" style="195" customWidth="1"/>
    <col min="251" max="251" width="14" style="195" customWidth="1"/>
    <col min="252" max="252" width="16.7109375" style="195" customWidth="1"/>
    <col min="253" max="253" width="14.85546875" style="195" customWidth="1"/>
    <col min="254" max="254" width="15.42578125" style="195" customWidth="1"/>
    <col min="255" max="256" width="6.5703125" style="195" customWidth="1"/>
    <col min="257" max="257" width="8.42578125" style="195" customWidth="1"/>
    <col min="258" max="258" width="4.85546875" style="195" customWidth="1"/>
    <col min="259" max="259" width="10.140625" style="195" customWidth="1"/>
    <col min="260" max="260" width="12.28515625" style="195" customWidth="1"/>
    <col min="261" max="261" width="10.28515625" style="195" customWidth="1"/>
    <col min="262" max="262" width="12" style="195" customWidth="1"/>
    <col min="263" max="263" width="6.140625" style="195" customWidth="1"/>
    <col min="264" max="264" width="10.5703125" style="195" customWidth="1"/>
    <col min="265" max="265" width="11" style="195" customWidth="1"/>
    <col min="266" max="266" width="20.5703125" style="195" customWidth="1"/>
    <col min="267" max="274" width="11.7109375" style="195" customWidth="1"/>
    <col min="275" max="275" width="45.140625" style="195" customWidth="1"/>
    <col min="276" max="286" width="11.7109375" style="195" customWidth="1"/>
    <col min="287" max="494" width="11.7109375" style="195"/>
    <col min="495" max="495" width="4" style="195" customWidth="1"/>
    <col min="496" max="496" width="15.85546875" style="195" bestFit="1" customWidth="1"/>
    <col min="497" max="497" width="30.7109375" style="195" customWidth="1"/>
    <col min="498" max="499" width="32.5703125" style="195" customWidth="1"/>
    <col min="500" max="502" width="14.5703125" style="195" customWidth="1"/>
    <col min="503" max="503" width="27" style="195" customWidth="1"/>
    <col min="504" max="504" width="13.85546875" style="195" customWidth="1"/>
    <col min="505" max="505" width="18.28515625" style="195" customWidth="1"/>
    <col min="506" max="506" width="16.28515625" style="195" customWidth="1"/>
    <col min="507" max="507" width="14" style="195" customWidth="1"/>
    <col min="508" max="508" width="16.7109375" style="195" customWidth="1"/>
    <col min="509" max="509" width="14.85546875" style="195" customWidth="1"/>
    <col min="510" max="510" width="15.42578125" style="195" customWidth="1"/>
    <col min="511" max="512" width="6.5703125" style="195" customWidth="1"/>
    <col min="513" max="513" width="8.42578125" style="195" customWidth="1"/>
    <col min="514" max="514" width="4.85546875" style="195" customWidth="1"/>
    <col min="515" max="515" width="10.140625" style="195" customWidth="1"/>
    <col min="516" max="516" width="12.28515625" style="195" customWidth="1"/>
    <col min="517" max="517" width="10.28515625" style="195" customWidth="1"/>
    <col min="518" max="518" width="12" style="195" customWidth="1"/>
    <col min="519" max="519" width="6.140625" style="195" customWidth="1"/>
    <col min="520" max="520" width="10.5703125" style="195" customWidth="1"/>
    <col min="521" max="521" width="11" style="195" customWidth="1"/>
    <col min="522" max="522" width="20.5703125" style="195" customWidth="1"/>
    <col min="523" max="530" width="11.7109375" style="195" customWidth="1"/>
    <col min="531" max="531" width="45.140625" style="195" customWidth="1"/>
    <col min="532" max="542" width="11.7109375" style="195" customWidth="1"/>
    <col min="543" max="750" width="11.7109375" style="195"/>
    <col min="751" max="751" width="4" style="195" customWidth="1"/>
    <col min="752" max="752" width="15.85546875" style="195" bestFit="1" customWidth="1"/>
    <col min="753" max="753" width="30.7109375" style="195" customWidth="1"/>
    <col min="754" max="755" width="32.5703125" style="195" customWidth="1"/>
    <col min="756" max="758" width="14.5703125" style="195" customWidth="1"/>
    <col min="759" max="759" width="27" style="195" customWidth="1"/>
    <col min="760" max="760" width="13.85546875" style="195" customWidth="1"/>
    <col min="761" max="761" width="18.28515625" style="195" customWidth="1"/>
    <col min="762" max="762" width="16.28515625" style="195" customWidth="1"/>
    <col min="763" max="763" width="14" style="195" customWidth="1"/>
    <col min="764" max="764" width="16.7109375" style="195" customWidth="1"/>
    <col min="765" max="765" width="14.85546875" style="195" customWidth="1"/>
    <col min="766" max="766" width="15.42578125" style="195" customWidth="1"/>
    <col min="767" max="768" width="6.5703125" style="195" customWidth="1"/>
    <col min="769" max="769" width="8.42578125" style="195" customWidth="1"/>
    <col min="770" max="770" width="4.85546875" style="195" customWidth="1"/>
    <col min="771" max="771" width="10.140625" style="195" customWidth="1"/>
    <col min="772" max="772" width="12.28515625" style="195" customWidth="1"/>
    <col min="773" max="773" width="10.28515625" style="195" customWidth="1"/>
    <col min="774" max="774" width="12" style="195" customWidth="1"/>
    <col min="775" max="775" width="6.140625" style="195" customWidth="1"/>
    <col min="776" max="776" width="10.5703125" style="195" customWidth="1"/>
    <col min="777" max="777" width="11" style="195" customWidth="1"/>
    <col min="778" max="778" width="20.5703125" style="195" customWidth="1"/>
    <col min="779" max="786" width="11.7109375" style="195" customWidth="1"/>
    <col min="787" max="787" width="45.140625" style="195" customWidth="1"/>
    <col min="788" max="798" width="11.7109375" style="195" customWidth="1"/>
    <col min="799" max="1006" width="11.7109375" style="195"/>
    <col min="1007" max="1007" width="4" style="195" customWidth="1"/>
    <col min="1008" max="1008" width="15.85546875" style="195" bestFit="1" customWidth="1"/>
    <col min="1009" max="1009" width="30.7109375" style="195" customWidth="1"/>
    <col min="1010" max="1011" width="32.5703125" style="195" customWidth="1"/>
    <col min="1012" max="1014" width="14.5703125" style="195" customWidth="1"/>
    <col min="1015" max="1015" width="27" style="195" customWidth="1"/>
    <col min="1016" max="1016" width="13.85546875" style="195" customWidth="1"/>
    <col min="1017" max="1017" width="18.28515625" style="195" customWidth="1"/>
    <col min="1018" max="1018" width="16.28515625" style="195" customWidth="1"/>
    <col min="1019" max="1019" width="14" style="195" customWidth="1"/>
    <col min="1020" max="1020" width="16.7109375" style="195" customWidth="1"/>
    <col min="1021" max="1021" width="14.85546875" style="195" customWidth="1"/>
    <col min="1022" max="1022" width="15.42578125" style="195" customWidth="1"/>
    <col min="1023" max="1024" width="6.5703125" style="195" customWidth="1"/>
    <col min="1025" max="1025" width="8.42578125" style="195" customWidth="1"/>
    <col min="1026" max="1026" width="4.85546875" style="195" customWidth="1"/>
    <col min="1027" max="1027" width="10.140625" style="195" customWidth="1"/>
    <col min="1028" max="1028" width="12.28515625" style="195" customWidth="1"/>
    <col min="1029" max="1029" width="10.28515625" style="195" customWidth="1"/>
    <col min="1030" max="1030" width="12" style="195" customWidth="1"/>
    <col min="1031" max="1031" width="6.140625" style="195" customWidth="1"/>
    <col min="1032" max="1032" width="10.5703125" style="195" customWidth="1"/>
    <col min="1033" max="1033" width="11" style="195" customWidth="1"/>
    <col min="1034" max="1034" width="20.5703125" style="195" customWidth="1"/>
    <col min="1035" max="1042" width="11.7109375" style="195" customWidth="1"/>
    <col min="1043" max="1043" width="45.140625" style="195" customWidth="1"/>
    <col min="1044" max="1054" width="11.7109375" style="195" customWidth="1"/>
    <col min="1055" max="1262" width="11.7109375" style="195"/>
    <col min="1263" max="1263" width="4" style="195" customWidth="1"/>
    <col min="1264" max="1264" width="15.85546875" style="195" bestFit="1" customWidth="1"/>
    <col min="1265" max="1265" width="30.7109375" style="195" customWidth="1"/>
    <col min="1266" max="1267" width="32.5703125" style="195" customWidth="1"/>
    <col min="1268" max="1270" width="14.5703125" style="195" customWidth="1"/>
    <col min="1271" max="1271" width="27" style="195" customWidth="1"/>
    <col min="1272" max="1272" width="13.85546875" style="195" customWidth="1"/>
    <col min="1273" max="1273" width="18.28515625" style="195" customWidth="1"/>
    <col min="1274" max="1274" width="16.28515625" style="195" customWidth="1"/>
    <col min="1275" max="1275" width="14" style="195" customWidth="1"/>
    <col min="1276" max="1276" width="16.7109375" style="195" customWidth="1"/>
    <col min="1277" max="1277" width="14.85546875" style="195" customWidth="1"/>
    <col min="1278" max="1278" width="15.42578125" style="195" customWidth="1"/>
    <col min="1279" max="1280" width="6.5703125" style="195" customWidth="1"/>
    <col min="1281" max="1281" width="8.42578125" style="195" customWidth="1"/>
    <col min="1282" max="1282" width="4.85546875" style="195" customWidth="1"/>
    <col min="1283" max="1283" width="10.140625" style="195" customWidth="1"/>
    <col min="1284" max="1284" width="12.28515625" style="195" customWidth="1"/>
    <col min="1285" max="1285" width="10.28515625" style="195" customWidth="1"/>
    <col min="1286" max="1286" width="12" style="195" customWidth="1"/>
    <col min="1287" max="1287" width="6.140625" style="195" customWidth="1"/>
    <col min="1288" max="1288" width="10.5703125" style="195" customWidth="1"/>
    <col min="1289" max="1289" width="11" style="195" customWidth="1"/>
    <col min="1290" max="1290" width="20.5703125" style="195" customWidth="1"/>
    <col min="1291" max="1298" width="11.7109375" style="195" customWidth="1"/>
    <col min="1299" max="1299" width="45.140625" style="195" customWidth="1"/>
    <col min="1300" max="1310" width="11.7109375" style="195" customWidth="1"/>
    <col min="1311" max="1518" width="11.7109375" style="195"/>
    <col min="1519" max="1519" width="4" style="195" customWidth="1"/>
    <col min="1520" max="1520" width="15.85546875" style="195" bestFit="1" customWidth="1"/>
    <col min="1521" max="1521" width="30.7109375" style="195" customWidth="1"/>
    <col min="1522" max="1523" width="32.5703125" style="195" customWidth="1"/>
    <col min="1524" max="1526" width="14.5703125" style="195" customWidth="1"/>
    <col min="1527" max="1527" width="27" style="195" customWidth="1"/>
    <col min="1528" max="1528" width="13.85546875" style="195" customWidth="1"/>
    <col min="1529" max="1529" width="18.28515625" style="195" customWidth="1"/>
    <col min="1530" max="1530" width="16.28515625" style="195" customWidth="1"/>
    <col min="1531" max="1531" width="14" style="195" customWidth="1"/>
    <col min="1532" max="1532" width="16.7109375" style="195" customWidth="1"/>
    <col min="1533" max="1533" width="14.85546875" style="195" customWidth="1"/>
    <col min="1534" max="1534" width="15.42578125" style="195" customWidth="1"/>
    <col min="1535" max="1536" width="6.5703125" style="195" customWidth="1"/>
    <col min="1537" max="1537" width="8.42578125" style="195" customWidth="1"/>
    <col min="1538" max="1538" width="4.85546875" style="195" customWidth="1"/>
    <col min="1539" max="1539" width="10.140625" style="195" customWidth="1"/>
    <col min="1540" max="1540" width="12.28515625" style="195" customWidth="1"/>
    <col min="1541" max="1541" width="10.28515625" style="195" customWidth="1"/>
    <col min="1542" max="1542" width="12" style="195" customWidth="1"/>
    <col min="1543" max="1543" width="6.140625" style="195" customWidth="1"/>
    <col min="1544" max="1544" width="10.5703125" style="195" customWidth="1"/>
    <col min="1545" max="1545" width="11" style="195" customWidth="1"/>
    <col min="1546" max="1546" width="20.5703125" style="195" customWidth="1"/>
    <col min="1547" max="1554" width="11.7109375" style="195" customWidth="1"/>
    <col min="1555" max="1555" width="45.140625" style="195" customWidth="1"/>
    <col min="1556" max="1566" width="11.7109375" style="195" customWidth="1"/>
    <col min="1567" max="1774" width="11.7109375" style="195"/>
    <col min="1775" max="1775" width="4" style="195" customWidth="1"/>
    <col min="1776" max="1776" width="15.85546875" style="195" bestFit="1" customWidth="1"/>
    <col min="1777" max="1777" width="30.7109375" style="195" customWidth="1"/>
    <col min="1778" max="1779" width="32.5703125" style="195" customWidth="1"/>
    <col min="1780" max="1782" width="14.5703125" style="195" customWidth="1"/>
    <col min="1783" max="1783" width="27" style="195" customWidth="1"/>
    <col min="1784" max="1784" width="13.85546875" style="195" customWidth="1"/>
    <col min="1785" max="1785" width="18.28515625" style="195" customWidth="1"/>
    <col min="1786" max="1786" width="16.28515625" style="195" customWidth="1"/>
    <col min="1787" max="1787" width="14" style="195" customWidth="1"/>
    <col min="1788" max="1788" width="16.7109375" style="195" customWidth="1"/>
    <col min="1789" max="1789" width="14.85546875" style="195" customWidth="1"/>
    <col min="1790" max="1790" width="15.42578125" style="195" customWidth="1"/>
    <col min="1791" max="1792" width="6.5703125" style="195" customWidth="1"/>
    <col min="1793" max="1793" width="8.42578125" style="195" customWidth="1"/>
    <col min="1794" max="1794" width="4.85546875" style="195" customWidth="1"/>
    <col min="1795" max="1795" width="10.140625" style="195" customWidth="1"/>
    <col min="1796" max="1796" width="12.28515625" style="195" customWidth="1"/>
    <col min="1797" max="1797" width="10.28515625" style="195" customWidth="1"/>
    <col min="1798" max="1798" width="12" style="195" customWidth="1"/>
    <col min="1799" max="1799" width="6.140625" style="195" customWidth="1"/>
    <col min="1800" max="1800" width="10.5703125" style="195" customWidth="1"/>
    <col min="1801" max="1801" width="11" style="195" customWidth="1"/>
    <col min="1802" max="1802" width="20.5703125" style="195" customWidth="1"/>
    <col min="1803" max="1810" width="11.7109375" style="195" customWidth="1"/>
    <col min="1811" max="1811" width="45.140625" style="195" customWidth="1"/>
    <col min="1812" max="1822" width="11.7109375" style="195" customWidth="1"/>
    <col min="1823" max="2030" width="11.7109375" style="195"/>
    <col min="2031" max="2031" width="4" style="195" customWidth="1"/>
    <col min="2032" max="2032" width="15.85546875" style="195" bestFit="1" customWidth="1"/>
    <col min="2033" max="2033" width="30.7109375" style="195" customWidth="1"/>
    <col min="2034" max="2035" width="32.5703125" style="195" customWidth="1"/>
    <col min="2036" max="2038" width="14.5703125" style="195" customWidth="1"/>
    <col min="2039" max="2039" width="27" style="195" customWidth="1"/>
    <col min="2040" max="2040" width="13.85546875" style="195" customWidth="1"/>
    <col min="2041" max="2041" width="18.28515625" style="195" customWidth="1"/>
    <col min="2042" max="2042" width="16.28515625" style="195" customWidth="1"/>
    <col min="2043" max="2043" width="14" style="195" customWidth="1"/>
    <col min="2044" max="2044" width="16.7109375" style="195" customWidth="1"/>
    <col min="2045" max="2045" width="14.85546875" style="195" customWidth="1"/>
    <col min="2046" max="2046" width="15.42578125" style="195" customWidth="1"/>
    <col min="2047" max="2048" width="6.5703125" style="195" customWidth="1"/>
    <col min="2049" max="2049" width="8.42578125" style="195" customWidth="1"/>
    <col min="2050" max="2050" width="4.85546875" style="195" customWidth="1"/>
    <col min="2051" max="2051" width="10.140625" style="195" customWidth="1"/>
    <col min="2052" max="2052" width="12.28515625" style="195" customWidth="1"/>
    <col min="2053" max="2053" width="10.28515625" style="195" customWidth="1"/>
    <col min="2054" max="2054" width="12" style="195" customWidth="1"/>
    <col min="2055" max="2055" width="6.140625" style="195" customWidth="1"/>
    <col min="2056" max="2056" width="10.5703125" style="195" customWidth="1"/>
    <col min="2057" max="2057" width="11" style="195" customWidth="1"/>
    <col min="2058" max="2058" width="20.5703125" style="195" customWidth="1"/>
    <col min="2059" max="2066" width="11.7109375" style="195" customWidth="1"/>
    <col min="2067" max="2067" width="45.140625" style="195" customWidth="1"/>
    <col min="2068" max="2078" width="11.7109375" style="195" customWidth="1"/>
    <col min="2079" max="2286" width="11.7109375" style="195"/>
    <col min="2287" max="2287" width="4" style="195" customWidth="1"/>
    <col min="2288" max="2288" width="15.85546875" style="195" bestFit="1" customWidth="1"/>
    <col min="2289" max="2289" width="30.7109375" style="195" customWidth="1"/>
    <col min="2290" max="2291" width="32.5703125" style="195" customWidth="1"/>
    <col min="2292" max="2294" width="14.5703125" style="195" customWidth="1"/>
    <col min="2295" max="2295" width="27" style="195" customWidth="1"/>
    <col min="2296" max="2296" width="13.85546875" style="195" customWidth="1"/>
    <col min="2297" max="2297" width="18.28515625" style="195" customWidth="1"/>
    <col min="2298" max="2298" width="16.28515625" style="195" customWidth="1"/>
    <col min="2299" max="2299" width="14" style="195" customWidth="1"/>
    <col min="2300" max="2300" width="16.7109375" style="195" customWidth="1"/>
    <col min="2301" max="2301" width="14.85546875" style="195" customWidth="1"/>
    <col min="2302" max="2302" width="15.42578125" style="195" customWidth="1"/>
    <col min="2303" max="2304" width="6.5703125" style="195" customWidth="1"/>
    <col min="2305" max="2305" width="8.42578125" style="195" customWidth="1"/>
    <col min="2306" max="2306" width="4.85546875" style="195" customWidth="1"/>
    <col min="2307" max="2307" width="10.140625" style="195" customWidth="1"/>
    <col min="2308" max="2308" width="12.28515625" style="195" customWidth="1"/>
    <col min="2309" max="2309" width="10.28515625" style="195" customWidth="1"/>
    <col min="2310" max="2310" width="12" style="195" customWidth="1"/>
    <col min="2311" max="2311" width="6.140625" style="195" customWidth="1"/>
    <col min="2312" max="2312" width="10.5703125" style="195" customWidth="1"/>
    <col min="2313" max="2313" width="11" style="195" customWidth="1"/>
    <col min="2314" max="2314" width="20.5703125" style="195" customWidth="1"/>
    <col min="2315" max="2322" width="11.7109375" style="195" customWidth="1"/>
    <col min="2323" max="2323" width="45.140625" style="195" customWidth="1"/>
    <col min="2324" max="2334" width="11.7109375" style="195" customWidth="1"/>
    <col min="2335" max="2542" width="11.7109375" style="195"/>
    <col min="2543" max="2543" width="4" style="195" customWidth="1"/>
    <col min="2544" max="2544" width="15.85546875" style="195" bestFit="1" customWidth="1"/>
    <col min="2545" max="2545" width="30.7109375" style="195" customWidth="1"/>
    <col min="2546" max="2547" width="32.5703125" style="195" customWidth="1"/>
    <col min="2548" max="2550" width="14.5703125" style="195" customWidth="1"/>
    <col min="2551" max="2551" width="27" style="195" customWidth="1"/>
    <col min="2552" max="2552" width="13.85546875" style="195" customWidth="1"/>
    <col min="2553" max="2553" width="18.28515625" style="195" customWidth="1"/>
    <col min="2554" max="2554" width="16.28515625" style="195" customWidth="1"/>
    <col min="2555" max="2555" width="14" style="195" customWidth="1"/>
    <col min="2556" max="2556" width="16.7109375" style="195" customWidth="1"/>
    <col min="2557" max="2557" width="14.85546875" style="195" customWidth="1"/>
    <col min="2558" max="2558" width="15.42578125" style="195" customWidth="1"/>
    <col min="2559" max="2560" width="6.5703125" style="195" customWidth="1"/>
    <col min="2561" max="2561" width="8.42578125" style="195" customWidth="1"/>
    <col min="2562" max="2562" width="4.85546875" style="195" customWidth="1"/>
    <col min="2563" max="2563" width="10.140625" style="195" customWidth="1"/>
    <col min="2564" max="2564" width="12.28515625" style="195" customWidth="1"/>
    <col min="2565" max="2565" width="10.28515625" style="195" customWidth="1"/>
    <col min="2566" max="2566" width="12" style="195" customWidth="1"/>
    <col min="2567" max="2567" width="6.140625" style="195" customWidth="1"/>
    <col min="2568" max="2568" width="10.5703125" style="195" customWidth="1"/>
    <col min="2569" max="2569" width="11" style="195" customWidth="1"/>
    <col min="2570" max="2570" width="20.5703125" style="195" customWidth="1"/>
    <col min="2571" max="2578" width="11.7109375" style="195" customWidth="1"/>
    <col min="2579" max="2579" width="45.140625" style="195" customWidth="1"/>
    <col min="2580" max="2590" width="11.7109375" style="195" customWidth="1"/>
    <col min="2591" max="2798" width="11.7109375" style="195"/>
    <col min="2799" max="2799" width="4" style="195" customWidth="1"/>
    <col min="2800" max="2800" width="15.85546875" style="195" bestFit="1" customWidth="1"/>
    <col min="2801" max="2801" width="30.7109375" style="195" customWidth="1"/>
    <col min="2802" max="2803" width="32.5703125" style="195" customWidth="1"/>
    <col min="2804" max="2806" width="14.5703125" style="195" customWidth="1"/>
    <col min="2807" max="2807" width="27" style="195" customWidth="1"/>
    <col min="2808" max="2808" width="13.85546875" style="195" customWidth="1"/>
    <col min="2809" max="2809" width="18.28515625" style="195" customWidth="1"/>
    <col min="2810" max="2810" width="16.28515625" style="195" customWidth="1"/>
    <col min="2811" max="2811" width="14" style="195" customWidth="1"/>
    <col min="2812" max="2812" width="16.7109375" style="195" customWidth="1"/>
    <col min="2813" max="2813" width="14.85546875" style="195" customWidth="1"/>
    <col min="2814" max="2814" width="15.42578125" style="195" customWidth="1"/>
    <col min="2815" max="2816" width="6.5703125" style="195" customWidth="1"/>
    <col min="2817" max="2817" width="8.42578125" style="195" customWidth="1"/>
    <col min="2818" max="2818" width="4.85546875" style="195" customWidth="1"/>
    <col min="2819" max="2819" width="10.140625" style="195" customWidth="1"/>
    <col min="2820" max="2820" width="12.28515625" style="195" customWidth="1"/>
    <col min="2821" max="2821" width="10.28515625" style="195" customWidth="1"/>
    <col min="2822" max="2822" width="12" style="195" customWidth="1"/>
    <col min="2823" max="2823" width="6.140625" style="195" customWidth="1"/>
    <col min="2824" max="2824" width="10.5703125" style="195" customWidth="1"/>
    <col min="2825" max="2825" width="11" style="195" customWidth="1"/>
    <col min="2826" max="2826" width="20.5703125" style="195" customWidth="1"/>
    <col min="2827" max="2834" width="11.7109375" style="195" customWidth="1"/>
    <col min="2835" max="2835" width="45.140625" style="195" customWidth="1"/>
    <col min="2836" max="2846" width="11.7109375" style="195" customWidth="1"/>
    <col min="2847" max="3054" width="11.7109375" style="195"/>
    <col min="3055" max="3055" width="4" style="195" customWidth="1"/>
    <col min="3056" max="3056" width="15.85546875" style="195" bestFit="1" customWidth="1"/>
    <col min="3057" max="3057" width="30.7109375" style="195" customWidth="1"/>
    <col min="3058" max="3059" width="32.5703125" style="195" customWidth="1"/>
    <col min="3060" max="3062" width="14.5703125" style="195" customWidth="1"/>
    <col min="3063" max="3063" width="27" style="195" customWidth="1"/>
    <col min="3064" max="3064" width="13.85546875" style="195" customWidth="1"/>
    <col min="3065" max="3065" width="18.28515625" style="195" customWidth="1"/>
    <col min="3066" max="3066" width="16.28515625" style="195" customWidth="1"/>
    <col min="3067" max="3067" width="14" style="195" customWidth="1"/>
    <col min="3068" max="3068" width="16.7109375" style="195" customWidth="1"/>
    <col min="3069" max="3069" width="14.85546875" style="195" customWidth="1"/>
    <col min="3070" max="3070" width="15.42578125" style="195" customWidth="1"/>
    <col min="3071" max="3072" width="6.5703125" style="195" customWidth="1"/>
    <col min="3073" max="3073" width="8.42578125" style="195" customWidth="1"/>
    <col min="3074" max="3074" width="4.85546875" style="195" customWidth="1"/>
    <col min="3075" max="3075" width="10.140625" style="195" customWidth="1"/>
    <col min="3076" max="3076" width="12.28515625" style="195" customWidth="1"/>
    <col min="3077" max="3077" width="10.28515625" style="195" customWidth="1"/>
    <col min="3078" max="3078" width="12" style="195" customWidth="1"/>
    <col min="3079" max="3079" width="6.140625" style="195" customWidth="1"/>
    <col min="3080" max="3080" width="10.5703125" style="195" customWidth="1"/>
    <col min="3081" max="3081" width="11" style="195" customWidth="1"/>
    <col min="3082" max="3082" width="20.5703125" style="195" customWidth="1"/>
    <col min="3083" max="3090" width="11.7109375" style="195" customWidth="1"/>
    <col min="3091" max="3091" width="45.140625" style="195" customWidth="1"/>
    <col min="3092" max="3102" width="11.7109375" style="195" customWidth="1"/>
    <col min="3103" max="3310" width="11.7109375" style="195"/>
    <col min="3311" max="3311" width="4" style="195" customWidth="1"/>
    <col min="3312" max="3312" width="15.85546875" style="195" bestFit="1" customWidth="1"/>
    <col min="3313" max="3313" width="30.7109375" style="195" customWidth="1"/>
    <col min="3314" max="3315" width="32.5703125" style="195" customWidth="1"/>
    <col min="3316" max="3318" width="14.5703125" style="195" customWidth="1"/>
    <col min="3319" max="3319" width="27" style="195" customWidth="1"/>
    <col min="3320" max="3320" width="13.85546875" style="195" customWidth="1"/>
    <col min="3321" max="3321" width="18.28515625" style="195" customWidth="1"/>
    <col min="3322" max="3322" width="16.28515625" style="195" customWidth="1"/>
    <col min="3323" max="3323" width="14" style="195" customWidth="1"/>
    <col min="3324" max="3324" width="16.7109375" style="195" customWidth="1"/>
    <col min="3325" max="3325" width="14.85546875" style="195" customWidth="1"/>
    <col min="3326" max="3326" width="15.42578125" style="195" customWidth="1"/>
    <col min="3327" max="3328" width="6.5703125" style="195" customWidth="1"/>
    <col min="3329" max="3329" width="8.42578125" style="195" customWidth="1"/>
    <col min="3330" max="3330" width="4.85546875" style="195" customWidth="1"/>
    <col min="3331" max="3331" width="10.140625" style="195" customWidth="1"/>
    <col min="3332" max="3332" width="12.28515625" style="195" customWidth="1"/>
    <col min="3333" max="3333" width="10.28515625" style="195" customWidth="1"/>
    <col min="3334" max="3334" width="12" style="195" customWidth="1"/>
    <col min="3335" max="3335" width="6.140625" style="195" customWidth="1"/>
    <col min="3336" max="3336" width="10.5703125" style="195" customWidth="1"/>
    <col min="3337" max="3337" width="11" style="195" customWidth="1"/>
    <col min="3338" max="3338" width="20.5703125" style="195" customWidth="1"/>
    <col min="3339" max="3346" width="11.7109375" style="195" customWidth="1"/>
    <col min="3347" max="3347" width="45.140625" style="195" customWidth="1"/>
    <col min="3348" max="3358" width="11.7109375" style="195" customWidth="1"/>
    <col min="3359" max="3566" width="11.7109375" style="195"/>
    <col min="3567" max="3567" width="4" style="195" customWidth="1"/>
    <col min="3568" max="3568" width="15.85546875" style="195" bestFit="1" customWidth="1"/>
    <col min="3569" max="3569" width="30.7109375" style="195" customWidth="1"/>
    <col min="3570" max="3571" width="32.5703125" style="195" customWidth="1"/>
    <col min="3572" max="3574" width="14.5703125" style="195" customWidth="1"/>
    <col min="3575" max="3575" width="27" style="195" customWidth="1"/>
    <col min="3576" max="3576" width="13.85546875" style="195" customWidth="1"/>
    <col min="3577" max="3577" width="18.28515625" style="195" customWidth="1"/>
    <col min="3578" max="3578" width="16.28515625" style="195" customWidth="1"/>
    <col min="3579" max="3579" width="14" style="195" customWidth="1"/>
    <col min="3580" max="3580" width="16.7109375" style="195" customWidth="1"/>
    <col min="3581" max="3581" width="14.85546875" style="195" customWidth="1"/>
    <col min="3582" max="3582" width="15.42578125" style="195" customWidth="1"/>
    <col min="3583" max="3584" width="6.5703125" style="195" customWidth="1"/>
    <col min="3585" max="3585" width="8.42578125" style="195" customWidth="1"/>
    <col min="3586" max="3586" width="4.85546875" style="195" customWidth="1"/>
    <col min="3587" max="3587" width="10.140625" style="195" customWidth="1"/>
    <col min="3588" max="3588" width="12.28515625" style="195" customWidth="1"/>
    <col min="3589" max="3589" width="10.28515625" style="195" customWidth="1"/>
    <col min="3590" max="3590" width="12" style="195" customWidth="1"/>
    <col min="3591" max="3591" width="6.140625" style="195" customWidth="1"/>
    <col min="3592" max="3592" width="10.5703125" style="195" customWidth="1"/>
    <col min="3593" max="3593" width="11" style="195" customWidth="1"/>
    <col min="3594" max="3594" width="20.5703125" style="195" customWidth="1"/>
    <col min="3595" max="3602" width="11.7109375" style="195" customWidth="1"/>
    <col min="3603" max="3603" width="45.140625" style="195" customWidth="1"/>
    <col min="3604" max="3614" width="11.7109375" style="195" customWidth="1"/>
    <col min="3615" max="3822" width="11.7109375" style="195"/>
    <col min="3823" max="3823" width="4" style="195" customWidth="1"/>
    <col min="3824" max="3824" width="15.85546875" style="195" bestFit="1" customWidth="1"/>
    <col min="3825" max="3825" width="30.7109375" style="195" customWidth="1"/>
    <col min="3826" max="3827" width="32.5703125" style="195" customWidth="1"/>
    <col min="3828" max="3830" width="14.5703125" style="195" customWidth="1"/>
    <col min="3831" max="3831" width="27" style="195" customWidth="1"/>
    <col min="3832" max="3832" width="13.85546875" style="195" customWidth="1"/>
    <col min="3833" max="3833" width="18.28515625" style="195" customWidth="1"/>
    <col min="3834" max="3834" width="16.28515625" style="195" customWidth="1"/>
    <col min="3835" max="3835" width="14" style="195" customWidth="1"/>
    <col min="3836" max="3836" width="16.7109375" style="195" customWidth="1"/>
    <col min="3837" max="3837" width="14.85546875" style="195" customWidth="1"/>
    <col min="3838" max="3838" width="15.42578125" style="195" customWidth="1"/>
    <col min="3839" max="3840" width="6.5703125" style="195" customWidth="1"/>
    <col min="3841" max="3841" width="8.42578125" style="195" customWidth="1"/>
    <col min="3842" max="3842" width="4.85546875" style="195" customWidth="1"/>
    <col min="3843" max="3843" width="10.140625" style="195" customWidth="1"/>
    <col min="3844" max="3844" width="12.28515625" style="195" customWidth="1"/>
    <col min="3845" max="3845" width="10.28515625" style="195" customWidth="1"/>
    <col min="3846" max="3846" width="12" style="195" customWidth="1"/>
    <col min="3847" max="3847" width="6.140625" style="195" customWidth="1"/>
    <col min="3848" max="3848" width="10.5703125" style="195" customWidth="1"/>
    <col min="3849" max="3849" width="11" style="195" customWidth="1"/>
    <col min="3850" max="3850" width="20.5703125" style="195" customWidth="1"/>
    <col min="3851" max="3858" width="11.7109375" style="195" customWidth="1"/>
    <col min="3859" max="3859" width="45.140625" style="195" customWidth="1"/>
    <col min="3860" max="3870" width="11.7109375" style="195" customWidth="1"/>
    <col min="3871" max="4078" width="11.7109375" style="195"/>
    <col min="4079" max="4079" width="4" style="195" customWidth="1"/>
    <col min="4080" max="4080" width="15.85546875" style="195" bestFit="1" customWidth="1"/>
    <col min="4081" max="4081" width="30.7109375" style="195" customWidth="1"/>
    <col min="4082" max="4083" width="32.5703125" style="195" customWidth="1"/>
    <col min="4084" max="4086" width="14.5703125" style="195" customWidth="1"/>
    <col min="4087" max="4087" width="27" style="195" customWidth="1"/>
    <col min="4088" max="4088" width="13.85546875" style="195" customWidth="1"/>
    <col min="4089" max="4089" width="18.28515625" style="195" customWidth="1"/>
    <col min="4090" max="4090" width="16.28515625" style="195" customWidth="1"/>
    <col min="4091" max="4091" width="14" style="195" customWidth="1"/>
    <col min="4092" max="4092" width="16.7109375" style="195" customWidth="1"/>
    <col min="4093" max="4093" width="14.85546875" style="195" customWidth="1"/>
    <col min="4094" max="4094" width="15.42578125" style="195" customWidth="1"/>
    <col min="4095" max="4096" width="6.5703125" style="195" customWidth="1"/>
    <col min="4097" max="4097" width="8.42578125" style="195" customWidth="1"/>
    <col min="4098" max="4098" width="4.85546875" style="195" customWidth="1"/>
    <col min="4099" max="4099" width="10.140625" style="195" customWidth="1"/>
    <col min="4100" max="4100" width="12.28515625" style="195" customWidth="1"/>
    <col min="4101" max="4101" width="10.28515625" style="195" customWidth="1"/>
    <col min="4102" max="4102" width="12" style="195" customWidth="1"/>
    <col min="4103" max="4103" width="6.140625" style="195" customWidth="1"/>
    <col min="4104" max="4104" width="10.5703125" style="195" customWidth="1"/>
    <col min="4105" max="4105" width="11" style="195" customWidth="1"/>
    <col min="4106" max="4106" width="20.5703125" style="195" customWidth="1"/>
    <col min="4107" max="4114" width="11.7109375" style="195" customWidth="1"/>
    <col min="4115" max="4115" width="45.140625" style="195" customWidth="1"/>
    <col min="4116" max="4126" width="11.7109375" style="195" customWidth="1"/>
    <col min="4127" max="4334" width="11.7109375" style="195"/>
    <col min="4335" max="4335" width="4" style="195" customWidth="1"/>
    <col min="4336" max="4336" width="15.85546875" style="195" bestFit="1" customWidth="1"/>
    <col min="4337" max="4337" width="30.7109375" style="195" customWidth="1"/>
    <col min="4338" max="4339" width="32.5703125" style="195" customWidth="1"/>
    <col min="4340" max="4342" width="14.5703125" style="195" customWidth="1"/>
    <col min="4343" max="4343" width="27" style="195" customWidth="1"/>
    <col min="4344" max="4344" width="13.85546875" style="195" customWidth="1"/>
    <col min="4345" max="4345" width="18.28515625" style="195" customWidth="1"/>
    <col min="4346" max="4346" width="16.28515625" style="195" customWidth="1"/>
    <col min="4347" max="4347" width="14" style="195" customWidth="1"/>
    <col min="4348" max="4348" width="16.7109375" style="195" customWidth="1"/>
    <col min="4349" max="4349" width="14.85546875" style="195" customWidth="1"/>
    <col min="4350" max="4350" width="15.42578125" style="195" customWidth="1"/>
    <col min="4351" max="4352" width="6.5703125" style="195" customWidth="1"/>
    <col min="4353" max="4353" width="8.42578125" style="195" customWidth="1"/>
    <col min="4354" max="4354" width="4.85546875" style="195" customWidth="1"/>
    <col min="4355" max="4355" width="10.140625" style="195" customWidth="1"/>
    <col min="4356" max="4356" width="12.28515625" style="195" customWidth="1"/>
    <col min="4357" max="4357" width="10.28515625" style="195" customWidth="1"/>
    <col min="4358" max="4358" width="12" style="195" customWidth="1"/>
    <col min="4359" max="4359" width="6.140625" style="195" customWidth="1"/>
    <col min="4360" max="4360" width="10.5703125" style="195" customWidth="1"/>
    <col min="4361" max="4361" width="11" style="195" customWidth="1"/>
    <col min="4362" max="4362" width="20.5703125" style="195" customWidth="1"/>
    <col min="4363" max="4370" width="11.7109375" style="195" customWidth="1"/>
    <col min="4371" max="4371" width="45.140625" style="195" customWidth="1"/>
    <col min="4372" max="4382" width="11.7109375" style="195" customWidth="1"/>
    <col min="4383" max="4590" width="11.7109375" style="195"/>
    <col min="4591" max="4591" width="4" style="195" customWidth="1"/>
    <col min="4592" max="4592" width="15.85546875" style="195" bestFit="1" customWidth="1"/>
    <col min="4593" max="4593" width="30.7109375" style="195" customWidth="1"/>
    <col min="4594" max="4595" width="32.5703125" style="195" customWidth="1"/>
    <col min="4596" max="4598" width="14.5703125" style="195" customWidth="1"/>
    <col min="4599" max="4599" width="27" style="195" customWidth="1"/>
    <col min="4600" max="4600" width="13.85546875" style="195" customWidth="1"/>
    <col min="4601" max="4601" width="18.28515625" style="195" customWidth="1"/>
    <col min="4602" max="4602" width="16.28515625" style="195" customWidth="1"/>
    <col min="4603" max="4603" width="14" style="195" customWidth="1"/>
    <col min="4604" max="4604" width="16.7109375" style="195" customWidth="1"/>
    <col min="4605" max="4605" width="14.85546875" style="195" customWidth="1"/>
    <col min="4606" max="4606" width="15.42578125" style="195" customWidth="1"/>
    <col min="4607" max="4608" width="6.5703125" style="195" customWidth="1"/>
    <col min="4609" max="4609" width="8.42578125" style="195" customWidth="1"/>
    <col min="4610" max="4610" width="4.85546875" style="195" customWidth="1"/>
    <col min="4611" max="4611" width="10.140625" style="195" customWidth="1"/>
    <col min="4612" max="4612" width="12.28515625" style="195" customWidth="1"/>
    <col min="4613" max="4613" width="10.28515625" style="195" customWidth="1"/>
    <col min="4614" max="4614" width="12" style="195" customWidth="1"/>
    <col min="4615" max="4615" width="6.140625" style="195" customWidth="1"/>
    <col min="4616" max="4616" width="10.5703125" style="195" customWidth="1"/>
    <col min="4617" max="4617" width="11" style="195" customWidth="1"/>
    <col min="4618" max="4618" width="20.5703125" style="195" customWidth="1"/>
    <col min="4619" max="4626" width="11.7109375" style="195" customWidth="1"/>
    <col min="4627" max="4627" width="45.140625" style="195" customWidth="1"/>
    <col min="4628" max="4638" width="11.7109375" style="195" customWidth="1"/>
    <col min="4639" max="4846" width="11.7109375" style="195"/>
    <col min="4847" max="4847" width="4" style="195" customWidth="1"/>
    <col min="4848" max="4848" width="15.85546875" style="195" bestFit="1" customWidth="1"/>
    <col min="4849" max="4849" width="30.7109375" style="195" customWidth="1"/>
    <col min="4850" max="4851" width="32.5703125" style="195" customWidth="1"/>
    <col min="4852" max="4854" width="14.5703125" style="195" customWidth="1"/>
    <col min="4855" max="4855" width="27" style="195" customWidth="1"/>
    <col min="4856" max="4856" width="13.85546875" style="195" customWidth="1"/>
    <col min="4857" max="4857" width="18.28515625" style="195" customWidth="1"/>
    <col min="4858" max="4858" width="16.28515625" style="195" customWidth="1"/>
    <col min="4859" max="4859" width="14" style="195" customWidth="1"/>
    <col min="4860" max="4860" width="16.7109375" style="195" customWidth="1"/>
    <col min="4861" max="4861" width="14.85546875" style="195" customWidth="1"/>
    <col min="4862" max="4862" width="15.42578125" style="195" customWidth="1"/>
    <col min="4863" max="4864" width="6.5703125" style="195" customWidth="1"/>
    <col min="4865" max="4865" width="8.42578125" style="195" customWidth="1"/>
    <col min="4866" max="4866" width="4.85546875" style="195" customWidth="1"/>
    <col min="4867" max="4867" width="10.140625" style="195" customWidth="1"/>
    <col min="4868" max="4868" width="12.28515625" style="195" customWidth="1"/>
    <col min="4869" max="4869" width="10.28515625" style="195" customWidth="1"/>
    <col min="4870" max="4870" width="12" style="195" customWidth="1"/>
    <col min="4871" max="4871" width="6.140625" style="195" customWidth="1"/>
    <col min="4872" max="4872" width="10.5703125" style="195" customWidth="1"/>
    <col min="4873" max="4873" width="11" style="195" customWidth="1"/>
    <col min="4874" max="4874" width="20.5703125" style="195" customWidth="1"/>
    <col min="4875" max="4882" width="11.7109375" style="195" customWidth="1"/>
    <col min="4883" max="4883" width="45.140625" style="195" customWidth="1"/>
    <col min="4884" max="4894" width="11.7109375" style="195" customWidth="1"/>
    <col min="4895" max="5102" width="11.7109375" style="195"/>
    <col min="5103" max="5103" width="4" style="195" customWidth="1"/>
    <col min="5104" max="5104" width="15.85546875" style="195" bestFit="1" customWidth="1"/>
    <col min="5105" max="5105" width="30.7109375" style="195" customWidth="1"/>
    <col min="5106" max="5107" width="32.5703125" style="195" customWidth="1"/>
    <col min="5108" max="5110" width="14.5703125" style="195" customWidth="1"/>
    <col min="5111" max="5111" width="27" style="195" customWidth="1"/>
    <col min="5112" max="5112" width="13.85546875" style="195" customWidth="1"/>
    <col min="5113" max="5113" width="18.28515625" style="195" customWidth="1"/>
    <col min="5114" max="5114" width="16.28515625" style="195" customWidth="1"/>
    <col min="5115" max="5115" width="14" style="195" customWidth="1"/>
    <col min="5116" max="5116" width="16.7109375" style="195" customWidth="1"/>
    <col min="5117" max="5117" width="14.85546875" style="195" customWidth="1"/>
    <col min="5118" max="5118" width="15.42578125" style="195" customWidth="1"/>
    <col min="5119" max="5120" width="6.5703125" style="195" customWidth="1"/>
    <col min="5121" max="5121" width="8.42578125" style="195" customWidth="1"/>
    <col min="5122" max="5122" width="4.85546875" style="195" customWidth="1"/>
    <col min="5123" max="5123" width="10.140625" style="195" customWidth="1"/>
    <col min="5124" max="5124" width="12.28515625" style="195" customWidth="1"/>
    <col min="5125" max="5125" width="10.28515625" style="195" customWidth="1"/>
    <col min="5126" max="5126" width="12" style="195" customWidth="1"/>
    <col min="5127" max="5127" width="6.140625" style="195" customWidth="1"/>
    <col min="5128" max="5128" width="10.5703125" style="195" customWidth="1"/>
    <col min="5129" max="5129" width="11" style="195" customWidth="1"/>
    <col min="5130" max="5130" width="20.5703125" style="195" customWidth="1"/>
    <col min="5131" max="5138" width="11.7109375" style="195" customWidth="1"/>
    <col min="5139" max="5139" width="45.140625" style="195" customWidth="1"/>
    <col min="5140" max="5150" width="11.7109375" style="195" customWidth="1"/>
    <col min="5151" max="5358" width="11.7109375" style="195"/>
    <col min="5359" max="5359" width="4" style="195" customWidth="1"/>
    <col min="5360" max="5360" width="15.85546875" style="195" bestFit="1" customWidth="1"/>
    <col min="5361" max="5361" width="30.7109375" style="195" customWidth="1"/>
    <col min="5362" max="5363" width="32.5703125" style="195" customWidth="1"/>
    <col min="5364" max="5366" width="14.5703125" style="195" customWidth="1"/>
    <col min="5367" max="5367" width="27" style="195" customWidth="1"/>
    <col min="5368" max="5368" width="13.85546875" style="195" customWidth="1"/>
    <col min="5369" max="5369" width="18.28515625" style="195" customWidth="1"/>
    <col min="5370" max="5370" width="16.28515625" style="195" customWidth="1"/>
    <col min="5371" max="5371" width="14" style="195" customWidth="1"/>
    <col min="5372" max="5372" width="16.7109375" style="195" customWidth="1"/>
    <col min="5373" max="5373" width="14.85546875" style="195" customWidth="1"/>
    <col min="5374" max="5374" width="15.42578125" style="195" customWidth="1"/>
    <col min="5375" max="5376" width="6.5703125" style="195" customWidth="1"/>
    <col min="5377" max="5377" width="8.42578125" style="195" customWidth="1"/>
    <col min="5378" max="5378" width="4.85546875" style="195" customWidth="1"/>
    <col min="5379" max="5379" width="10.140625" style="195" customWidth="1"/>
    <col min="5380" max="5380" width="12.28515625" style="195" customWidth="1"/>
    <col min="5381" max="5381" width="10.28515625" style="195" customWidth="1"/>
    <col min="5382" max="5382" width="12" style="195" customWidth="1"/>
    <col min="5383" max="5383" width="6.140625" style="195" customWidth="1"/>
    <col min="5384" max="5384" width="10.5703125" style="195" customWidth="1"/>
    <col min="5385" max="5385" width="11" style="195" customWidth="1"/>
    <col min="5386" max="5386" width="20.5703125" style="195" customWidth="1"/>
    <col min="5387" max="5394" width="11.7109375" style="195" customWidth="1"/>
    <col min="5395" max="5395" width="45.140625" style="195" customWidth="1"/>
    <col min="5396" max="5406" width="11.7109375" style="195" customWidth="1"/>
    <col min="5407" max="5614" width="11.7109375" style="195"/>
    <col min="5615" max="5615" width="4" style="195" customWidth="1"/>
    <col min="5616" max="5616" width="15.85546875" style="195" bestFit="1" customWidth="1"/>
    <col min="5617" max="5617" width="30.7109375" style="195" customWidth="1"/>
    <col min="5618" max="5619" width="32.5703125" style="195" customWidth="1"/>
    <col min="5620" max="5622" width="14.5703125" style="195" customWidth="1"/>
    <col min="5623" max="5623" width="27" style="195" customWidth="1"/>
    <col min="5624" max="5624" width="13.85546875" style="195" customWidth="1"/>
    <col min="5625" max="5625" width="18.28515625" style="195" customWidth="1"/>
    <col min="5626" max="5626" width="16.28515625" style="195" customWidth="1"/>
    <col min="5627" max="5627" width="14" style="195" customWidth="1"/>
    <col min="5628" max="5628" width="16.7109375" style="195" customWidth="1"/>
    <col min="5629" max="5629" width="14.85546875" style="195" customWidth="1"/>
    <col min="5630" max="5630" width="15.42578125" style="195" customWidth="1"/>
    <col min="5631" max="5632" width="6.5703125" style="195" customWidth="1"/>
    <col min="5633" max="5633" width="8.42578125" style="195" customWidth="1"/>
    <col min="5634" max="5634" width="4.85546875" style="195" customWidth="1"/>
    <col min="5635" max="5635" width="10.140625" style="195" customWidth="1"/>
    <col min="5636" max="5636" width="12.28515625" style="195" customWidth="1"/>
    <col min="5637" max="5637" width="10.28515625" style="195" customWidth="1"/>
    <col min="5638" max="5638" width="12" style="195" customWidth="1"/>
    <col min="5639" max="5639" width="6.140625" style="195" customWidth="1"/>
    <col min="5640" max="5640" width="10.5703125" style="195" customWidth="1"/>
    <col min="5641" max="5641" width="11" style="195" customWidth="1"/>
    <col min="5642" max="5642" width="20.5703125" style="195" customWidth="1"/>
    <col min="5643" max="5650" width="11.7109375" style="195" customWidth="1"/>
    <col min="5651" max="5651" width="45.140625" style="195" customWidth="1"/>
    <col min="5652" max="5662" width="11.7109375" style="195" customWidth="1"/>
    <col min="5663" max="5870" width="11.7109375" style="195"/>
    <col min="5871" max="5871" width="4" style="195" customWidth="1"/>
    <col min="5872" max="5872" width="15.85546875" style="195" bestFit="1" customWidth="1"/>
    <col min="5873" max="5873" width="30.7109375" style="195" customWidth="1"/>
    <col min="5874" max="5875" width="32.5703125" style="195" customWidth="1"/>
    <col min="5876" max="5878" width="14.5703125" style="195" customWidth="1"/>
    <col min="5879" max="5879" width="27" style="195" customWidth="1"/>
    <col min="5880" max="5880" width="13.85546875" style="195" customWidth="1"/>
    <col min="5881" max="5881" width="18.28515625" style="195" customWidth="1"/>
    <col min="5882" max="5882" width="16.28515625" style="195" customWidth="1"/>
    <col min="5883" max="5883" width="14" style="195" customWidth="1"/>
    <col min="5884" max="5884" width="16.7109375" style="195" customWidth="1"/>
    <col min="5885" max="5885" width="14.85546875" style="195" customWidth="1"/>
    <col min="5886" max="5886" width="15.42578125" style="195" customWidth="1"/>
    <col min="5887" max="5888" width="6.5703125" style="195" customWidth="1"/>
    <col min="5889" max="5889" width="8.42578125" style="195" customWidth="1"/>
    <col min="5890" max="5890" width="4.85546875" style="195" customWidth="1"/>
    <col min="5891" max="5891" width="10.140625" style="195" customWidth="1"/>
    <col min="5892" max="5892" width="12.28515625" style="195" customWidth="1"/>
    <col min="5893" max="5893" width="10.28515625" style="195" customWidth="1"/>
    <col min="5894" max="5894" width="12" style="195" customWidth="1"/>
    <col min="5895" max="5895" width="6.140625" style="195" customWidth="1"/>
    <col min="5896" max="5896" width="10.5703125" style="195" customWidth="1"/>
    <col min="5897" max="5897" width="11" style="195" customWidth="1"/>
    <col min="5898" max="5898" width="20.5703125" style="195" customWidth="1"/>
    <col min="5899" max="5906" width="11.7109375" style="195" customWidth="1"/>
    <col min="5907" max="5907" width="45.140625" style="195" customWidth="1"/>
    <col min="5908" max="5918" width="11.7109375" style="195" customWidth="1"/>
    <col min="5919" max="6126" width="11.7109375" style="195"/>
    <col min="6127" max="6127" width="4" style="195" customWidth="1"/>
    <col min="6128" max="6128" width="15.85546875" style="195" bestFit="1" customWidth="1"/>
    <col min="6129" max="6129" width="30.7109375" style="195" customWidth="1"/>
    <col min="6130" max="6131" width="32.5703125" style="195" customWidth="1"/>
    <col min="6132" max="6134" width="14.5703125" style="195" customWidth="1"/>
    <col min="6135" max="6135" width="27" style="195" customWidth="1"/>
    <col min="6136" max="6136" width="13.85546875" style="195" customWidth="1"/>
    <col min="6137" max="6137" width="18.28515625" style="195" customWidth="1"/>
    <col min="6138" max="6138" width="16.28515625" style="195" customWidth="1"/>
    <col min="6139" max="6139" width="14" style="195" customWidth="1"/>
    <col min="6140" max="6140" width="16.7109375" style="195" customWidth="1"/>
    <col min="6141" max="6141" width="14.85546875" style="195" customWidth="1"/>
    <col min="6142" max="6142" width="15.42578125" style="195" customWidth="1"/>
    <col min="6143" max="6144" width="6.5703125" style="195" customWidth="1"/>
    <col min="6145" max="6145" width="8.42578125" style="195" customWidth="1"/>
    <col min="6146" max="6146" width="4.85546875" style="195" customWidth="1"/>
    <col min="6147" max="6147" width="10.140625" style="195" customWidth="1"/>
    <col min="6148" max="6148" width="12.28515625" style="195" customWidth="1"/>
    <col min="6149" max="6149" width="10.28515625" style="195" customWidth="1"/>
    <col min="6150" max="6150" width="12" style="195" customWidth="1"/>
    <col min="6151" max="6151" width="6.140625" style="195" customWidth="1"/>
    <col min="6152" max="6152" width="10.5703125" style="195" customWidth="1"/>
    <col min="6153" max="6153" width="11" style="195" customWidth="1"/>
    <col min="6154" max="6154" width="20.5703125" style="195" customWidth="1"/>
    <col min="6155" max="6162" width="11.7109375" style="195" customWidth="1"/>
    <col min="6163" max="6163" width="45.140625" style="195" customWidth="1"/>
    <col min="6164" max="6174" width="11.7109375" style="195" customWidth="1"/>
    <col min="6175" max="6382" width="11.7109375" style="195"/>
    <col min="6383" max="6383" width="4" style="195" customWidth="1"/>
    <col min="6384" max="6384" width="15.85546875" style="195" bestFit="1" customWidth="1"/>
    <col min="6385" max="6385" width="30.7109375" style="195" customWidth="1"/>
    <col min="6386" max="6387" width="32.5703125" style="195" customWidth="1"/>
    <col min="6388" max="6390" width="14.5703125" style="195" customWidth="1"/>
    <col min="6391" max="6391" width="27" style="195" customWidth="1"/>
    <col min="6392" max="6392" width="13.85546875" style="195" customWidth="1"/>
    <col min="6393" max="6393" width="18.28515625" style="195" customWidth="1"/>
    <col min="6394" max="6394" width="16.28515625" style="195" customWidth="1"/>
    <col min="6395" max="6395" width="14" style="195" customWidth="1"/>
    <col min="6396" max="6396" width="16.7109375" style="195" customWidth="1"/>
    <col min="6397" max="6397" width="14.85546875" style="195" customWidth="1"/>
    <col min="6398" max="6398" width="15.42578125" style="195" customWidth="1"/>
    <col min="6399" max="6400" width="6.5703125" style="195" customWidth="1"/>
    <col min="6401" max="6401" width="8.42578125" style="195" customWidth="1"/>
    <col min="6402" max="6402" width="4.85546875" style="195" customWidth="1"/>
    <col min="6403" max="6403" width="10.140625" style="195" customWidth="1"/>
    <col min="6404" max="6404" width="12.28515625" style="195" customWidth="1"/>
    <col min="6405" max="6405" width="10.28515625" style="195" customWidth="1"/>
    <col min="6406" max="6406" width="12" style="195" customWidth="1"/>
    <col min="6407" max="6407" width="6.140625" style="195" customWidth="1"/>
    <col min="6408" max="6408" width="10.5703125" style="195" customWidth="1"/>
    <col min="6409" max="6409" width="11" style="195" customWidth="1"/>
    <col min="6410" max="6410" width="20.5703125" style="195" customWidth="1"/>
    <col min="6411" max="6418" width="11.7109375" style="195" customWidth="1"/>
    <col min="6419" max="6419" width="45.140625" style="195" customWidth="1"/>
    <col min="6420" max="6430" width="11.7109375" style="195" customWidth="1"/>
    <col min="6431" max="6638" width="11.7109375" style="195"/>
    <col min="6639" max="6639" width="4" style="195" customWidth="1"/>
    <col min="6640" max="6640" width="15.85546875" style="195" bestFit="1" customWidth="1"/>
    <col min="6641" max="6641" width="30.7109375" style="195" customWidth="1"/>
    <col min="6642" max="6643" width="32.5703125" style="195" customWidth="1"/>
    <col min="6644" max="6646" width="14.5703125" style="195" customWidth="1"/>
    <col min="6647" max="6647" width="27" style="195" customWidth="1"/>
    <col min="6648" max="6648" width="13.85546875" style="195" customWidth="1"/>
    <col min="6649" max="6649" width="18.28515625" style="195" customWidth="1"/>
    <col min="6650" max="6650" width="16.28515625" style="195" customWidth="1"/>
    <col min="6651" max="6651" width="14" style="195" customWidth="1"/>
    <col min="6652" max="6652" width="16.7109375" style="195" customWidth="1"/>
    <col min="6653" max="6653" width="14.85546875" style="195" customWidth="1"/>
    <col min="6654" max="6654" width="15.42578125" style="195" customWidth="1"/>
    <col min="6655" max="6656" width="6.5703125" style="195" customWidth="1"/>
    <col min="6657" max="6657" width="8.42578125" style="195" customWidth="1"/>
    <col min="6658" max="6658" width="4.85546875" style="195" customWidth="1"/>
    <col min="6659" max="6659" width="10.140625" style="195" customWidth="1"/>
    <col min="6660" max="6660" width="12.28515625" style="195" customWidth="1"/>
    <col min="6661" max="6661" width="10.28515625" style="195" customWidth="1"/>
    <col min="6662" max="6662" width="12" style="195" customWidth="1"/>
    <col min="6663" max="6663" width="6.140625" style="195" customWidth="1"/>
    <col min="6664" max="6664" width="10.5703125" style="195" customWidth="1"/>
    <col min="6665" max="6665" width="11" style="195" customWidth="1"/>
    <col min="6666" max="6666" width="20.5703125" style="195" customWidth="1"/>
    <col min="6667" max="6674" width="11.7109375" style="195" customWidth="1"/>
    <col min="6675" max="6675" width="45.140625" style="195" customWidth="1"/>
    <col min="6676" max="6686" width="11.7109375" style="195" customWidth="1"/>
    <col min="6687" max="6894" width="11.7109375" style="195"/>
    <col min="6895" max="6895" width="4" style="195" customWidth="1"/>
    <col min="6896" max="6896" width="15.85546875" style="195" bestFit="1" customWidth="1"/>
    <col min="6897" max="6897" width="30.7109375" style="195" customWidth="1"/>
    <col min="6898" max="6899" width="32.5703125" style="195" customWidth="1"/>
    <col min="6900" max="6902" width="14.5703125" style="195" customWidth="1"/>
    <col min="6903" max="6903" width="27" style="195" customWidth="1"/>
    <col min="6904" max="6904" width="13.85546875" style="195" customWidth="1"/>
    <col min="6905" max="6905" width="18.28515625" style="195" customWidth="1"/>
    <col min="6906" max="6906" width="16.28515625" style="195" customWidth="1"/>
    <col min="6907" max="6907" width="14" style="195" customWidth="1"/>
    <col min="6908" max="6908" width="16.7109375" style="195" customWidth="1"/>
    <col min="6909" max="6909" width="14.85546875" style="195" customWidth="1"/>
    <col min="6910" max="6910" width="15.42578125" style="195" customWidth="1"/>
    <col min="6911" max="6912" width="6.5703125" style="195" customWidth="1"/>
    <col min="6913" max="6913" width="8.42578125" style="195" customWidth="1"/>
    <col min="6914" max="6914" width="4.85546875" style="195" customWidth="1"/>
    <col min="6915" max="6915" width="10.140625" style="195" customWidth="1"/>
    <col min="6916" max="6916" width="12.28515625" style="195" customWidth="1"/>
    <col min="6917" max="6917" width="10.28515625" style="195" customWidth="1"/>
    <col min="6918" max="6918" width="12" style="195" customWidth="1"/>
    <col min="6919" max="6919" width="6.140625" style="195" customWidth="1"/>
    <col min="6920" max="6920" width="10.5703125" style="195" customWidth="1"/>
    <col min="6921" max="6921" width="11" style="195" customWidth="1"/>
    <col min="6922" max="6922" width="20.5703125" style="195" customWidth="1"/>
    <col min="6923" max="6930" width="11.7109375" style="195" customWidth="1"/>
    <col min="6931" max="6931" width="45.140625" style="195" customWidth="1"/>
    <col min="6932" max="6942" width="11.7109375" style="195" customWidth="1"/>
    <col min="6943" max="7150" width="11.7109375" style="195"/>
    <col min="7151" max="7151" width="4" style="195" customWidth="1"/>
    <col min="7152" max="7152" width="15.85546875" style="195" bestFit="1" customWidth="1"/>
    <col min="7153" max="7153" width="30.7109375" style="195" customWidth="1"/>
    <col min="7154" max="7155" width="32.5703125" style="195" customWidth="1"/>
    <col min="7156" max="7158" width="14.5703125" style="195" customWidth="1"/>
    <col min="7159" max="7159" width="27" style="195" customWidth="1"/>
    <col min="7160" max="7160" width="13.85546875" style="195" customWidth="1"/>
    <col min="7161" max="7161" width="18.28515625" style="195" customWidth="1"/>
    <col min="7162" max="7162" width="16.28515625" style="195" customWidth="1"/>
    <col min="7163" max="7163" width="14" style="195" customWidth="1"/>
    <col min="7164" max="7164" width="16.7109375" style="195" customWidth="1"/>
    <col min="7165" max="7165" width="14.85546875" style="195" customWidth="1"/>
    <col min="7166" max="7166" width="15.42578125" style="195" customWidth="1"/>
    <col min="7167" max="7168" width="6.5703125" style="195" customWidth="1"/>
    <col min="7169" max="7169" width="8.42578125" style="195" customWidth="1"/>
    <col min="7170" max="7170" width="4.85546875" style="195" customWidth="1"/>
    <col min="7171" max="7171" width="10.140625" style="195" customWidth="1"/>
    <col min="7172" max="7172" width="12.28515625" style="195" customWidth="1"/>
    <col min="7173" max="7173" width="10.28515625" style="195" customWidth="1"/>
    <col min="7174" max="7174" width="12" style="195" customWidth="1"/>
    <col min="7175" max="7175" width="6.140625" style="195" customWidth="1"/>
    <col min="7176" max="7176" width="10.5703125" style="195" customWidth="1"/>
    <col min="7177" max="7177" width="11" style="195" customWidth="1"/>
    <col min="7178" max="7178" width="20.5703125" style="195" customWidth="1"/>
    <col min="7179" max="7186" width="11.7109375" style="195" customWidth="1"/>
    <col min="7187" max="7187" width="45.140625" style="195" customWidth="1"/>
    <col min="7188" max="7198" width="11.7109375" style="195" customWidth="1"/>
    <col min="7199" max="7406" width="11.7109375" style="195"/>
    <col min="7407" max="7407" width="4" style="195" customWidth="1"/>
    <col min="7408" max="7408" width="15.85546875" style="195" bestFit="1" customWidth="1"/>
    <col min="7409" max="7409" width="30.7109375" style="195" customWidth="1"/>
    <col min="7410" max="7411" width="32.5703125" style="195" customWidth="1"/>
    <col min="7412" max="7414" width="14.5703125" style="195" customWidth="1"/>
    <col min="7415" max="7415" width="27" style="195" customWidth="1"/>
    <col min="7416" max="7416" width="13.85546875" style="195" customWidth="1"/>
    <col min="7417" max="7417" width="18.28515625" style="195" customWidth="1"/>
    <col min="7418" max="7418" width="16.28515625" style="195" customWidth="1"/>
    <col min="7419" max="7419" width="14" style="195" customWidth="1"/>
    <col min="7420" max="7420" width="16.7109375" style="195" customWidth="1"/>
    <col min="7421" max="7421" width="14.85546875" style="195" customWidth="1"/>
    <col min="7422" max="7422" width="15.42578125" style="195" customWidth="1"/>
    <col min="7423" max="7424" width="6.5703125" style="195" customWidth="1"/>
    <col min="7425" max="7425" width="8.42578125" style="195" customWidth="1"/>
    <col min="7426" max="7426" width="4.85546875" style="195" customWidth="1"/>
    <col min="7427" max="7427" width="10.140625" style="195" customWidth="1"/>
    <col min="7428" max="7428" width="12.28515625" style="195" customWidth="1"/>
    <col min="7429" max="7429" width="10.28515625" style="195" customWidth="1"/>
    <col min="7430" max="7430" width="12" style="195" customWidth="1"/>
    <col min="7431" max="7431" width="6.140625" style="195" customWidth="1"/>
    <col min="7432" max="7432" width="10.5703125" style="195" customWidth="1"/>
    <col min="7433" max="7433" width="11" style="195" customWidth="1"/>
    <col min="7434" max="7434" width="20.5703125" style="195" customWidth="1"/>
    <col min="7435" max="7442" width="11.7109375" style="195" customWidth="1"/>
    <col min="7443" max="7443" width="45.140625" style="195" customWidth="1"/>
    <col min="7444" max="7454" width="11.7109375" style="195" customWidth="1"/>
    <col min="7455" max="7662" width="11.7109375" style="195"/>
    <col min="7663" max="7663" width="4" style="195" customWidth="1"/>
    <col min="7664" max="7664" width="15.85546875" style="195" bestFit="1" customWidth="1"/>
    <col min="7665" max="7665" width="30.7109375" style="195" customWidth="1"/>
    <col min="7666" max="7667" width="32.5703125" style="195" customWidth="1"/>
    <col min="7668" max="7670" width="14.5703125" style="195" customWidth="1"/>
    <col min="7671" max="7671" width="27" style="195" customWidth="1"/>
    <col min="7672" max="7672" width="13.85546875" style="195" customWidth="1"/>
    <col min="7673" max="7673" width="18.28515625" style="195" customWidth="1"/>
    <col min="7674" max="7674" width="16.28515625" style="195" customWidth="1"/>
    <col min="7675" max="7675" width="14" style="195" customWidth="1"/>
    <col min="7676" max="7676" width="16.7109375" style="195" customWidth="1"/>
    <col min="7677" max="7677" width="14.85546875" style="195" customWidth="1"/>
    <col min="7678" max="7678" width="15.42578125" style="195" customWidth="1"/>
    <col min="7679" max="7680" width="6.5703125" style="195" customWidth="1"/>
    <col min="7681" max="7681" width="8.42578125" style="195" customWidth="1"/>
    <col min="7682" max="7682" width="4.85546875" style="195" customWidth="1"/>
    <col min="7683" max="7683" width="10.140625" style="195" customWidth="1"/>
    <col min="7684" max="7684" width="12.28515625" style="195" customWidth="1"/>
    <col min="7685" max="7685" width="10.28515625" style="195" customWidth="1"/>
    <col min="7686" max="7686" width="12" style="195" customWidth="1"/>
    <col min="7687" max="7687" width="6.140625" style="195" customWidth="1"/>
    <col min="7688" max="7688" width="10.5703125" style="195" customWidth="1"/>
    <col min="7689" max="7689" width="11" style="195" customWidth="1"/>
    <col min="7690" max="7690" width="20.5703125" style="195" customWidth="1"/>
    <col min="7691" max="7698" width="11.7109375" style="195" customWidth="1"/>
    <col min="7699" max="7699" width="45.140625" style="195" customWidth="1"/>
    <col min="7700" max="7710" width="11.7109375" style="195" customWidth="1"/>
    <col min="7711" max="7918" width="11.7109375" style="195"/>
    <col min="7919" max="7919" width="4" style="195" customWidth="1"/>
    <col min="7920" max="7920" width="15.85546875" style="195" bestFit="1" customWidth="1"/>
    <col min="7921" max="7921" width="30.7109375" style="195" customWidth="1"/>
    <col min="7922" max="7923" width="32.5703125" style="195" customWidth="1"/>
    <col min="7924" max="7926" width="14.5703125" style="195" customWidth="1"/>
    <col min="7927" max="7927" width="27" style="195" customWidth="1"/>
    <col min="7928" max="7928" width="13.85546875" style="195" customWidth="1"/>
    <col min="7929" max="7929" width="18.28515625" style="195" customWidth="1"/>
    <col min="7930" max="7930" width="16.28515625" style="195" customWidth="1"/>
    <col min="7931" max="7931" width="14" style="195" customWidth="1"/>
    <col min="7932" max="7932" width="16.7109375" style="195" customWidth="1"/>
    <col min="7933" max="7933" width="14.85546875" style="195" customWidth="1"/>
    <col min="7934" max="7934" width="15.42578125" style="195" customWidth="1"/>
    <col min="7935" max="7936" width="6.5703125" style="195" customWidth="1"/>
    <col min="7937" max="7937" width="8.42578125" style="195" customWidth="1"/>
    <col min="7938" max="7938" width="4.85546875" style="195" customWidth="1"/>
    <col min="7939" max="7939" width="10.140625" style="195" customWidth="1"/>
    <col min="7940" max="7940" width="12.28515625" style="195" customWidth="1"/>
    <col min="7941" max="7941" width="10.28515625" style="195" customWidth="1"/>
    <col min="7942" max="7942" width="12" style="195" customWidth="1"/>
    <col min="7943" max="7943" width="6.140625" style="195" customWidth="1"/>
    <col min="7944" max="7944" width="10.5703125" style="195" customWidth="1"/>
    <col min="7945" max="7945" width="11" style="195" customWidth="1"/>
    <col min="7946" max="7946" width="20.5703125" style="195" customWidth="1"/>
    <col min="7947" max="7954" width="11.7109375" style="195" customWidth="1"/>
    <col min="7955" max="7955" width="45.140625" style="195" customWidth="1"/>
    <col min="7956" max="7966" width="11.7109375" style="195" customWidth="1"/>
    <col min="7967" max="8174" width="11.7109375" style="195"/>
    <col min="8175" max="8175" width="4" style="195" customWidth="1"/>
    <col min="8176" max="8176" width="15.85546875" style="195" bestFit="1" customWidth="1"/>
    <col min="8177" max="8177" width="30.7109375" style="195" customWidth="1"/>
    <col min="8178" max="8179" width="32.5703125" style="195" customWidth="1"/>
    <col min="8180" max="8182" width="14.5703125" style="195" customWidth="1"/>
    <col min="8183" max="8183" width="27" style="195" customWidth="1"/>
    <col min="8184" max="8184" width="13.85546875" style="195" customWidth="1"/>
    <col min="8185" max="8185" width="18.28515625" style="195" customWidth="1"/>
    <col min="8186" max="8186" width="16.28515625" style="195" customWidth="1"/>
    <col min="8187" max="8187" width="14" style="195" customWidth="1"/>
    <col min="8188" max="8188" width="16.7109375" style="195" customWidth="1"/>
    <col min="8189" max="8189" width="14.85546875" style="195" customWidth="1"/>
    <col min="8190" max="8190" width="15.42578125" style="195" customWidth="1"/>
    <col min="8191" max="8192" width="6.5703125" style="195" customWidth="1"/>
    <col min="8193" max="8193" width="8.42578125" style="195" customWidth="1"/>
    <col min="8194" max="8194" width="4.85546875" style="195" customWidth="1"/>
    <col min="8195" max="8195" width="10.140625" style="195" customWidth="1"/>
    <col min="8196" max="8196" width="12.28515625" style="195" customWidth="1"/>
    <col min="8197" max="8197" width="10.28515625" style="195" customWidth="1"/>
    <col min="8198" max="8198" width="12" style="195" customWidth="1"/>
    <col min="8199" max="8199" width="6.140625" style="195" customWidth="1"/>
    <col min="8200" max="8200" width="10.5703125" style="195" customWidth="1"/>
    <col min="8201" max="8201" width="11" style="195" customWidth="1"/>
    <col min="8202" max="8202" width="20.5703125" style="195" customWidth="1"/>
    <col min="8203" max="8210" width="11.7109375" style="195" customWidth="1"/>
    <col min="8211" max="8211" width="45.140625" style="195" customWidth="1"/>
    <col min="8212" max="8222" width="11.7109375" style="195" customWidth="1"/>
    <col min="8223" max="8430" width="11.7109375" style="195"/>
    <col min="8431" max="8431" width="4" style="195" customWidth="1"/>
    <col min="8432" max="8432" width="15.85546875" style="195" bestFit="1" customWidth="1"/>
    <col min="8433" max="8433" width="30.7109375" style="195" customWidth="1"/>
    <col min="8434" max="8435" width="32.5703125" style="195" customWidth="1"/>
    <col min="8436" max="8438" width="14.5703125" style="195" customWidth="1"/>
    <col min="8439" max="8439" width="27" style="195" customWidth="1"/>
    <col min="8440" max="8440" width="13.85546875" style="195" customWidth="1"/>
    <col min="8441" max="8441" width="18.28515625" style="195" customWidth="1"/>
    <col min="8442" max="8442" width="16.28515625" style="195" customWidth="1"/>
    <col min="8443" max="8443" width="14" style="195" customWidth="1"/>
    <col min="8444" max="8444" width="16.7109375" style="195" customWidth="1"/>
    <col min="8445" max="8445" width="14.85546875" style="195" customWidth="1"/>
    <col min="8446" max="8446" width="15.42578125" style="195" customWidth="1"/>
    <col min="8447" max="8448" width="6.5703125" style="195" customWidth="1"/>
    <col min="8449" max="8449" width="8.42578125" style="195" customWidth="1"/>
    <col min="8450" max="8450" width="4.85546875" style="195" customWidth="1"/>
    <col min="8451" max="8451" width="10.140625" style="195" customWidth="1"/>
    <col min="8452" max="8452" width="12.28515625" style="195" customWidth="1"/>
    <col min="8453" max="8453" width="10.28515625" style="195" customWidth="1"/>
    <col min="8454" max="8454" width="12" style="195" customWidth="1"/>
    <col min="8455" max="8455" width="6.140625" style="195" customWidth="1"/>
    <col min="8456" max="8456" width="10.5703125" style="195" customWidth="1"/>
    <col min="8457" max="8457" width="11" style="195" customWidth="1"/>
    <col min="8458" max="8458" width="20.5703125" style="195" customWidth="1"/>
    <col min="8459" max="8466" width="11.7109375" style="195" customWidth="1"/>
    <col min="8467" max="8467" width="45.140625" style="195" customWidth="1"/>
    <col min="8468" max="8478" width="11.7109375" style="195" customWidth="1"/>
    <col min="8479" max="8686" width="11.7109375" style="195"/>
    <col min="8687" max="8687" width="4" style="195" customWidth="1"/>
    <col min="8688" max="8688" width="15.85546875" style="195" bestFit="1" customWidth="1"/>
    <col min="8689" max="8689" width="30.7109375" style="195" customWidth="1"/>
    <col min="8690" max="8691" width="32.5703125" style="195" customWidth="1"/>
    <col min="8692" max="8694" width="14.5703125" style="195" customWidth="1"/>
    <col min="8695" max="8695" width="27" style="195" customWidth="1"/>
    <col min="8696" max="8696" width="13.85546875" style="195" customWidth="1"/>
    <col min="8697" max="8697" width="18.28515625" style="195" customWidth="1"/>
    <col min="8698" max="8698" width="16.28515625" style="195" customWidth="1"/>
    <col min="8699" max="8699" width="14" style="195" customWidth="1"/>
    <col min="8700" max="8700" width="16.7109375" style="195" customWidth="1"/>
    <col min="8701" max="8701" width="14.85546875" style="195" customWidth="1"/>
    <col min="8702" max="8702" width="15.42578125" style="195" customWidth="1"/>
    <col min="8703" max="8704" width="6.5703125" style="195" customWidth="1"/>
    <col min="8705" max="8705" width="8.42578125" style="195" customWidth="1"/>
    <col min="8706" max="8706" width="4.85546875" style="195" customWidth="1"/>
    <col min="8707" max="8707" width="10.140625" style="195" customWidth="1"/>
    <col min="8708" max="8708" width="12.28515625" style="195" customWidth="1"/>
    <col min="8709" max="8709" width="10.28515625" style="195" customWidth="1"/>
    <col min="8710" max="8710" width="12" style="195" customWidth="1"/>
    <col min="8711" max="8711" width="6.140625" style="195" customWidth="1"/>
    <col min="8712" max="8712" width="10.5703125" style="195" customWidth="1"/>
    <col min="8713" max="8713" width="11" style="195" customWidth="1"/>
    <col min="8714" max="8714" width="20.5703125" style="195" customWidth="1"/>
    <col min="8715" max="8722" width="11.7109375" style="195" customWidth="1"/>
    <col min="8723" max="8723" width="45.140625" style="195" customWidth="1"/>
    <col min="8724" max="8734" width="11.7109375" style="195" customWidth="1"/>
    <col min="8735" max="8942" width="11.7109375" style="195"/>
    <col min="8943" max="8943" width="4" style="195" customWidth="1"/>
    <col min="8944" max="8944" width="15.85546875" style="195" bestFit="1" customWidth="1"/>
    <col min="8945" max="8945" width="30.7109375" style="195" customWidth="1"/>
    <col min="8946" max="8947" width="32.5703125" style="195" customWidth="1"/>
    <col min="8948" max="8950" width="14.5703125" style="195" customWidth="1"/>
    <col min="8951" max="8951" width="27" style="195" customWidth="1"/>
    <col min="8952" max="8952" width="13.85546875" style="195" customWidth="1"/>
    <col min="8953" max="8953" width="18.28515625" style="195" customWidth="1"/>
    <col min="8954" max="8954" width="16.28515625" style="195" customWidth="1"/>
    <col min="8955" max="8955" width="14" style="195" customWidth="1"/>
    <col min="8956" max="8956" width="16.7109375" style="195" customWidth="1"/>
    <col min="8957" max="8957" width="14.85546875" style="195" customWidth="1"/>
    <col min="8958" max="8958" width="15.42578125" style="195" customWidth="1"/>
    <col min="8959" max="8960" width="6.5703125" style="195" customWidth="1"/>
    <col min="8961" max="8961" width="8.42578125" style="195" customWidth="1"/>
    <col min="8962" max="8962" width="4.85546875" style="195" customWidth="1"/>
    <col min="8963" max="8963" width="10.140625" style="195" customWidth="1"/>
    <col min="8964" max="8964" width="12.28515625" style="195" customWidth="1"/>
    <col min="8965" max="8965" width="10.28515625" style="195" customWidth="1"/>
    <col min="8966" max="8966" width="12" style="195" customWidth="1"/>
    <col min="8967" max="8967" width="6.140625" style="195" customWidth="1"/>
    <col min="8968" max="8968" width="10.5703125" style="195" customWidth="1"/>
    <col min="8969" max="8969" width="11" style="195" customWidth="1"/>
    <col min="8970" max="8970" width="20.5703125" style="195" customWidth="1"/>
    <col min="8971" max="8978" width="11.7109375" style="195" customWidth="1"/>
    <col min="8979" max="8979" width="45.140625" style="195" customWidth="1"/>
    <col min="8980" max="8990" width="11.7109375" style="195" customWidth="1"/>
    <col min="8991" max="9198" width="11.7109375" style="195"/>
    <col min="9199" max="9199" width="4" style="195" customWidth="1"/>
    <col min="9200" max="9200" width="15.85546875" style="195" bestFit="1" customWidth="1"/>
    <col min="9201" max="9201" width="30.7109375" style="195" customWidth="1"/>
    <col min="9202" max="9203" width="32.5703125" style="195" customWidth="1"/>
    <col min="9204" max="9206" width="14.5703125" style="195" customWidth="1"/>
    <col min="9207" max="9207" width="27" style="195" customWidth="1"/>
    <col min="9208" max="9208" width="13.85546875" style="195" customWidth="1"/>
    <col min="9209" max="9209" width="18.28515625" style="195" customWidth="1"/>
    <col min="9210" max="9210" width="16.28515625" style="195" customWidth="1"/>
    <col min="9211" max="9211" width="14" style="195" customWidth="1"/>
    <col min="9212" max="9212" width="16.7109375" style="195" customWidth="1"/>
    <col min="9213" max="9213" width="14.85546875" style="195" customWidth="1"/>
    <col min="9214" max="9214" width="15.42578125" style="195" customWidth="1"/>
    <col min="9215" max="9216" width="6.5703125" style="195" customWidth="1"/>
    <col min="9217" max="9217" width="8.42578125" style="195" customWidth="1"/>
    <col min="9218" max="9218" width="4.85546875" style="195" customWidth="1"/>
    <col min="9219" max="9219" width="10.140625" style="195" customWidth="1"/>
    <col min="9220" max="9220" width="12.28515625" style="195" customWidth="1"/>
    <col min="9221" max="9221" width="10.28515625" style="195" customWidth="1"/>
    <col min="9222" max="9222" width="12" style="195" customWidth="1"/>
    <col min="9223" max="9223" width="6.140625" style="195" customWidth="1"/>
    <col min="9224" max="9224" width="10.5703125" style="195" customWidth="1"/>
    <col min="9225" max="9225" width="11" style="195" customWidth="1"/>
    <col min="9226" max="9226" width="20.5703125" style="195" customWidth="1"/>
    <col min="9227" max="9234" width="11.7109375" style="195" customWidth="1"/>
    <col min="9235" max="9235" width="45.140625" style="195" customWidth="1"/>
    <col min="9236" max="9246" width="11.7109375" style="195" customWidth="1"/>
    <col min="9247" max="9454" width="11.7109375" style="195"/>
    <col min="9455" max="9455" width="4" style="195" customWidth="1"/>
    <col min="9456" max="9456" width="15.85546875" style="195" bestFit="1" customWidth="1"/>
    <col min="9457" max="9457" width="30.7109375" style="195" customWidth="1"/>
    <col min="9458" max="9459" width="32.5703125" style="195" customWidth="1"/>
    <col min="9460" max="9462" width="14.5703125" style="195" customWidth="1"/>
    <col min="9463" max="9463" width="27" style="195" customWidth="1"/>
    <col min="9464" max="9464" width="13.85546875" style="195" customWidth="1"/>
    <col min="9465" max="9465" width="18.28515625" style="195" customWidth="1"/>
    <col min="9466" max="9466" width="16.28515625" style="195" customWidth="1"/>
    <col min="9467" max="9467" width="14" style="195" customWidth="1"/>
    <col min="9468" max="9468" width="16.7109375" style="195" customWidth="1"/>
    <col min="9469" max="9469" width="14.85546875" style="195" customWidth="1"/>
    <col min="9470" max="9470" width="15.42578125" style="195" customWidth="1"/>
    <col min="9471" max="9472" width="6.5703125" style="195" customWidth="1"/>
    <col min="9473" max="9473" width="8.42578125" style="195" customWidth="1"/>
    <col min="9474" max="9474" width="4.85546875" style="195" customWidth="1"/>
    <col min="9475" max="9475" width="10.140625" style="195" customWidth="1"/>
    <col min="9476" max="9476" width="12.28515625" style="195" customWidth="1"/>
    <col min="9477" max="9477" width="10.28515625" style="195" customWidth="1"/>
    <col min="9478" max="9478" width="12" style="195" customWidth="1"/>
    <col min="9479" max="9479" width="6.140625" style="195" customWidth="1"/>
    <col min="9480" max="9480" width="10.5703125" style="195" customWidth="1"/>
    <col min="9481" max="9481" width="11" style="195" customWidth="1"/>
    <col min="9482" max="9482" width="20.5703125" style="195" customWidth="1"/>
    <col min="9483" max="9490" width="11.7109375" style="195" customWidth="1"/>
    <col min="9491" max="9491" width="45.140625" style="195" customWidth="1"/>
    <col min="9492" max="9502" width="11.7109375" style="195" customWidth="1"/>
    <col min="9503" max="9710" width="11.7109375" style="195"/>
    <col min="9711" max="9711" width="4" style="195" customWidth="1"/>
    <col min="9712" max="9712" width="15.85546875" style="195" bestFit="1" customWidth="1"/>
    <col min="9713" max="9713" width="30.7109375" style="195" customWidth="1"/>
    <col min="9714" max="9715" width="32.5703125" style="195" customWidth="1"/>
    <col min="9716" max="9718" width="14.5703125" style="195" customWidth="1"/>
    <col min="9719" max="9719" width="27" style="195" customWidth="1"/>
    <col min="9720" max="9720" width="13.85546875" style="195" customWidth="1"/>
    <col min="9721" max="9721" width="18.28515625" style="195" customWidth="1"/>
    <col min="9722" max="9722" width="16.28515625" style="195" customWidth="1"/>
    <col min="9723" max="9723" width="14" style="195" customWidth="1"/>
    <col min="9724" max="9724" width="16.7109375" style="195" customWidth="1"/>
    <col min="9725" max="9725" width="14.85546875" style="195" customWidth="1"/>
    <col min="9726" max="9726" width="15.42578125" style="195" customWidth="1"/>
    <col min="9727" max="9728" width="6.5703125" style="195" customWidth="1"/>
    <col min="9729" max="9729" width="8.42578125" style="195" customWidth="1"/>
    <col min="9730" max="9730" width="4.85546875" style="195" customWidth="1"/>
    <col min="9731" max="9731" width="10.140625" style="195" customWidth="1"/>
    <col min="9732" max="9732" width="12.28515625" style="195" customWidth="1"/>
    <col min="9733" max="9733" width="10.28515625" style="195" customWidth="1"/>
    <col min="9734" max="9734" width="12" style="195" customWidth="1"/>
    <col min="9735" max="9735" width="6.140625" style="195" customWidth="1"/>
    <col min="9736" max="9736" width="10.5703125" style="195" customWidth="1"/>
    <col min="9737" max="9737" width="11" style="195" customWidth="1"/>
    <col min="9738" max="9738" width="20.5703125" style="195" customWidth="1"/>
    <col min="9739" max="9746" width="11.7109375" style="195" customWidth="1"/>
    <col min="9747" max="9747" width="45.140625" style="195" customWidth="1"/>
    <col min="9748" max="9758" width="11.7109375" style="195" customWidth="1"/>
    <col min="9759" max="9966" width="11.7109375" style="195"/>
    <col min="9967" max="9967" width="4" style="195" customWidth="1"/>
    <col min="9968" max="9968" width="15.85546875" style="195" bestFit="1" customWidth="1"/>
    <col min="9969" max="9969" width="30.7109375" style="195" customWidth="1"/>
    <col min="9970" max="9971" width="32.5703125" style="195" customWidth="1"/>
    <col min="9972" max="9974" width="14.5703125" style="195" customWidth="1"/>
    <col min="9975" max="9975" width="27" style="195" customWidth="1"/>
    <col min="9976" max="9976" width="13.85546875" style="195" customWidth="1"/>
    <col min="9977" max="9977" width="18.28515625" style="195" customWidth="1"/>
    <col min="9978" max="9978" width="16.28515625" style="195" customWidth="1"/>
    <col min="9979" max="9979" width="14" style="195" customWidth="1"/>
    <col min="9980" max="9980" width="16.7109375" style="195" customWidth="1"/>
    <col min="9981" max="9981" width="14.85546875" style="195" customWidth="1"/>
    <col min="9982" max="9982" width="15.42578125" style="195" customWidth="1"/>
    <col min="9983" max="9984" width="6.5703125" style="195" customWidth="1"/>
    <col min="9985" max="9985" width="8.42578125" style="195" customWidth="1"/>
    <col min="9986" max="9986" width="4.85546875" style="195" customWidth="1"/>
    <col min="9987" max="9987" width="10.140625" style="195" customWidth="1"/>
    <col min="9988" max="9988" width="12.28515625" style="195" customWidth="1"/>
    <col min="9989" max="9989" width="10.28515625" style="195" customWidth="1"/>
    <col min="9990" max="9990" width="12" style="195" customWidth="1"/>
    <col min="9991" max="9991" width="6.140625" style="195" customWidth="1"/>
    <col min="9992" max="9992" width="10.5703125" style="195" customWidth="1"/>
    <col min="9993" max="9993" width="11" style="195" customWidth="1"/>
    <col min="9994" max="9994" width="20.5703125" style="195" customWidth="1"/>
    <col min="9995" max="10002" width="11.7109375" style="195" customWidth="1"/>
    <col min="10003" max="10003" width="45.140625" style="195" customWidth="1"/>
    <col min="10004" max="10014" width="11.7109375" style="195" customWidth="1"/>
    <col min="10015" max="10222" width="11.7109375" style="195"/>
    <col min="10223" max="10223" width="4" style="195" customWidth="1"/>
    <col min="10224" max="10224" width="15.85546875" style="195" bestFit="1" customWidth="1"/>
    <col min="10225" max="10225" width="30.7109375" style="195" customWidth="1"/>
    <col min="10226" max="10227" width="32.5703125" style="195" customWidth="1"/>
    <col min="10228" max="10230" width="14.5703125" style="195" customWidth="1"/>
    <col min="10231" max="10231" width="27" style="195" customWidth="1"/>
    <col min="10232" max="10232" width="13.85546875" style="195" customWidth="1"/>
    <col min="10233" max="10233" width="18.28515625" style="195" customWidth="1"/>
    <col min="10234" max="10234" width="16.28515625" style="195" customWidth="1"/>
    <col min="10235" max="10235" width="14" style="195" customWidth="1"/>
    <col min="10236" max="10236" width="16.7109375" style="195" customWidth="1"/>
    <col min="10237" max="10237" width="14.85546875" style="195" customWidth="1"/>
    <col min="10238" max="10238" width="15.42578125" style="195" customWidth="1"/>
    <col min="10239" max="10240" width="6.5703125" style="195" customWidth="1"/>
    <col min="10241" max="10241" width="8.42578125" style="195" customWidth="1"/>
    <col min="10242" max="10242" width="4.85546875" style="195" customWidth="1"/>
    <col min="10243" max="10243" width="10.140625" style="195" customWidth="1"/>
    <col min="10244" max="10244" width="12.28515625" style="195" customWidth="1"/>
    <col min="10245" max="10245" width="10.28515625" style="195" customWidth="1"/>
    <col min="10246" max="10246" width="12" style="195" customWidth="1"/>
    <col min="10247" max="10247" width="6.140625" style="195" customWidth="1"/>
    <col min="10248" max="10248" width="10.5703125" style="195" customWidth="1"/>
    <col min="10249" max="10249" width="11" style="195" customWidth="1"/>
    <col min="10250" max="10250" width="20.5703125" style="195" customWidth="1"/>
    <col min="10251" max="10258" width="11.7109375" style="195" customWidth="1"/>
    <col min="10259" max="10259" width="45.140625" style="195" customWidth="1"/>
    <col min="10260" max="10270" width="11.7109375" style="195" customWidth="1"/>
    <col min="10271" max="10478" width="11.7109375" style="195"/>
    <col min="10479" max="10479" width="4" style="195" customWidth="1"/>
    <col min="10480" max="10480" width="15.85546875" style="195" bestFit="1" customWidth="1"/>
    <col min="10481" max="10481" width="30.7109375" style="195" customWidth="1"/>
    <col min="10482" max="10483" width="32.5703125" style="195" customWidth="1"/>
    <col min="10484" max="10486" width="14.5703125" style="195" customWidth="1"/>
    <col min="10487" max="10487" width="27" style="195" customWidth="1"/>
    <col min="10488" max="10488" width="13.85546875" style="195" customWidth="1"/>
    <col min="10489" max="10489" width="18.28515625" style="195" customWidth="1"/>
    <col min="10490" max="10490" width="16.28515625" style="195" customWidth="1"/>
    <col min="10491" max="10491" width="14" style="195" customWidth="1"/>
    <col min="10492" max="10492" width="16.7109375" style="195" customWidth="1"/>
    <col min="10493" max="10493" width="14.85546875" style="195" customWidth="1"/>
    <col min="10494" max="10494" width="15.42578125" style="195" customWidth="1"/>
    <col min="10495" max="10496" width="6.5703125" style="195" customWidth="1"/>
    <col min="10497" max="10497" width="8.42578125" style="195" customWidth="1"/>
    <col min="10498" max="10498" width="4.85546875" style="195" customWidth="1"/>
    <col min="10499" max="10499" width="10.140625" style="195" customWidth="1"/>
    <col min="10500" max="10500" width="12.28515625" style="195" customWidth="1"/>
    <col min="10501" max="10501" width="10.28515625" style="195" customWidth="1"/>
    <col min="10502" max="10502" width="12" style="195" customWidth="1"/>
    <col min="10503" max="10503" width="6.140625" style="195" customWidth="1"/>
    <col min="10504" max="10504" width="10.5703125" style="195" customWidth="1"/>
    <col min="10505" max="10505" width="11" style="195" customWidth="1"/>
    <col min="10506" max="10506" width="20.5703125" style="195" customWidth="1"/>
    <col min="10507" max="10514" width="11.7109375" style="195" customWidth="1"/>
    <col min="10515" max="10515" width="45.140625" style="195" customWidth="1"/>
    <col min="10516" max="10526" width="11.7109375" style="195" customWidth="1"/>
    <col min="10527" max="10734" width="11.7109375" style="195"/>
    <col min="10735" max="10735" width="4" style="195" customWidth="1"/>
    <col min="10736" max="10736" width="15.85546875" style="195" bestFit="1" customWidth="1"/>
    <col min="10737" max="10737" width="30.7109375" style="195" customWidth="1"/>
    <col min="10738" max="10739" width="32.5703125" style="195" customWidth="1"/>
    <col min="10740" max="10742" width="14.5703125" style="195" customWidth="1"/>
    <col min="10743" max="10743" width="27" style="195" customWidth="1"/>
    <col min="10744" max="10744" width="13.85546875" style="195" customWidth="1"/>
    <col min="10745" max="10745" width="18.28515625" style="195" customWidth="1"/>
    <col min="10746" max="10746" width="16.28515625" style="195" customWidth="1"/>
    <col min="10747" max="10747" width="14" style="195" customWidth="1"/>
    <col min="10748" max="10748" width="16.7109375" style="195" customWidth="1"/>
    <col min="10749" max="10749" width="14.85546875" style="195" customWidth="1"/>
    <col min="10750" max="10750" width="15.42578125" style="195" customWidth="1"/>
    <col min="10751" max="10752" width="6.5703125" style="195" customWidth="1"/>
    <col min="10753" max="10753" width="8.42578125" style="195" customWidth="1"/>
    <col min="10754" max="10754" width="4.85546875" style="195" customWidth="1"/>
    <col min="10755" max="10755" width="10.140625" style="195" customWidth="1"/>
    <col min="10756" max="10756" width="12.28515625" style="195" customWidth="1"/>
    <col min="10757" max="10757" width="10.28515625" style="195" customWidth="1"/>
    <col min="10758" max="10758" width="12" style="195" customWidth="1"/>
    <col min="10759" max="10759" width="6.140625" style="195" customWidth="1"/>
    <col min="10760" max="10760" width="10.5703125" style="195" customWidth="1"/>
    <col min="10761" max="10761" width="11" style="195" customWidth="1"/>
    <col min="10762" max="10762" width="20.5703125" style="195" customWidth="1"/>
    <col min="10763" max="10770" width="11.7109375" style="195" customWidth="1"/>
    <col min="10771" max="10771" width="45.140625" style="195" customWidth="1"/>
    <col min="10772" max="10782" width="11.7109375" style="195" customWidth="1"/>
    <col min="10783" max="10990" width="11.7109375" style="195"/>
    <col min="10991" max="10991" width="4" style="195" customWidth="1"/>
    <col min="10992" max="10992" width="15.85546875" style="195" bestFit="1" customWidth="1"/>
    <col min="10993" max="10993" width="30.7109375" style="195" customWidth="1"/>
    <col min="10994" max="10995" width="32.5703125" style="195" customWidth="1"/>
    <col min="10996" max="10998" width="14.5703125" style="195" customWidth="1"/>
    <col min="10999" max="10999" width="27" style="195" customWidth="1"/>
    <col min="11000" max="11000" width="13.85546875" style="195" customWidth="1"/>
    <col min="11001" max="11001" width="18.28515625" style="195" customWidth="1"/>
    <col min="11002" max="11002" width="16.28515625" style="195" customWidth="1"/>
    <col min="11003" max="11003" width="14" style="195" customWidth="1"/>
    <col min="11004" max="11004" width="16.7109375" style="195" customWidth="1"/>
    <col min="11005" max="11005" width="14.85546875" style="195" customWidth="1"/>
    <col min="11006" max="11006" width="15.42578125" style="195" customWidth="1"/>
    <col min="11007" max="11008" width="6.5703125" style="195" customWidth="1"/>
    <col min="11009" max="11009" width="8.42578125" style="195" customWidth="1"/>
    <col min="11010" max="11010" width="4.85546875" style="195" customWidth="1"/>
    <col min="11011" max="11011" width="10.140625" style="195" customWidth="1"/>
    <col min="11012" max="11012" width="12.28515625" style="195" customWidth="1"/>
    <col min="11013" max="11013" width="10.28515625" style="195" customWidth="1"/>
    <col min="11014" max="11014" width="12" style="195" customWidth="1"/>
    <col min="11015" max="11015" width="6.140625" style="195" customWidth="1"/>
    <col min="11016" max="11016" width="10.5703125" style="195" customWidth="1"/>
    <col min="11017" max="11017" width="11" style="195" customWidth="1"/>
    <col min="11018" max="11018" width="20.5703125" style="195" customWidth="1"/>
    <col min="11019" max="11026" width="11.7109375" style="195" customWidth="1"/>
    <col min="11027" max="11027" width="45.140625" style="195" customWidth="1"/>
    <col min="11028" max="11038" width="11.7109375" style="195" customWidth="1"/>
    <col min="11039" max="11246" width="11.7109375" style="195"/>
    <col min="11247" max="11247" width="4" style="195" customWidth="1"/>
    <col min="11248" max="11248" width="15.85546875" style="195" bestFit="1" customWidth="1"/>
    <col min="11249" max="11249" width="30.7109375" style="195" customWidth="1"/>
    <col min="11250" max="11251" width="32.5703125" style="195" customWidth="1"/>
    <col min="11252" max="11254" width="14.5703125" style="195" customWidth="1"/>
    <col min="11255" max="11255" width="27" style="195" customWidth="1"/>
    <col min="11256" max="11256" width="13.85546875" style="195" customWidth="1"/>
    <col min="11257" max="11257" width="18.28515625" style="195" customWidth="1"/>
    <col min="11258" max="11258" width="16.28515625" style="195" customWidth="1"/>
    <col min="11259" max="11259" width="14" style="195" customWidth="1"/>
    <col min="11260" max="11260" width="16.7109375" style="195" customWidth="1"/>
    <col min="11261" max="11261" width="14.85546875" style="195" customWidth="1"/>
    <col min="11262" max="11262" width="15.42578125" style="195" customWidth="1"/>
    <col min="11263" max="11264" width="6.5703125" style="195" customWidth="1"/>
    <col min="11265" max="11265" width="8.42578125" style="195" customWidth="1"/>
    <col min="11266" max="11266" width="4.85546875" style="195" customWidth="1"/>
    <col min="11267" max="11267" width="10.140625" style="195" customWidth="1"/>
    <col min="11268" max="11268" width="12.28515625" style="195" customWidth="1"/>
    <col min="11269" max="11269" width="10.28515625" style="195" customWidth="1"/>
    <col min="11270" max="11270" width="12" style="195" customWidth="1"/>
    <col min="11271" max="11271" width="6.140625" style="195" customWidth="1"/>
    <col min="11272" max="11272" width="10.5703125" style="195" customWidth="1"/>
    <col min="11273" max="11273" width="11" style="195" customWidth="1"/>
    <col min="11274" max="11274" width="20.5703125" style="195" customWidth="1"/>
    <col min="11275" max="11282" width="11.7109375" style="195" customWidth="1"/>
    <col min="11283" max="11283" width="45.140625" style="195" customWidth="1"/>
    <col min="11284" max="11294" width="11.7109375" style="195" customWidth="1"/>
    <col min="11295" max="11502" width="11.7109375" style="195"/>
    <col min="11503" max="11503" width="4" style="195" customWidth="1"/>
    <col min="11504" max="11504" width="15.85546875" style="195" bestFit="1" customWidth="1"/>
    <col min="11505" max="11505" width="30.7109375" style="195" customWidth="1"/>
    <col min="11506" max="11507" width="32.5703125" style="195" customWidth="1"/>
    <col min="11508" max="11510" width="14.5703125" style="195" customWidth="1"/>
    <col min="11511" max="11511" width="27" style="195" customWidth="1"/>
    <col min="11512" max="11512" width="13.85546875" style="195" customWidth="1"/>
    <col min="11513" max="11513" width="18.28515625" style="195" customWidth="1"/>
    <col min="11514" max="11514" width="16.28515625" style="195" customWidth="1"/>
    <col min="11515" max="11515" width="14" style="195" customWidth="1"/>
    <col min="11516" max="11516" width="16.7109375" style="195" customWidth="1"/>
    <col min="11517" max="11517" width="14.85546875" style="195" customWidth="1"/>
    <col min="11518" max="11518" width="15.42578125" style="195" customWidth="1"/>
    <col min="11519" max="11520" width="6.5703125" style="195" customWidth="1"/>
    <col min="11521" max="11521" width="8.42578125" style="195" customWidth="1"/>
    <col min="11522" max="11522" width="4.85546875" style="195" customWidth="1"/>
    <col min="11523" max="11523" width="10.140625" style="195" customWidth="1"/>
    <col min="11524" max="11524" width="12.28515625" style="195" customWidth="1"/>
    <col min="11525" max="11525" width="10.28515625" style="195" customWidth="1"/>
    <col min="11526" max="11526" width="12" style="195" customWidth="1"/>
    <col min="11527" max="11527" width="6.140625" style="195" customWidth="1"/>
    <col min="11528" max="11528" width="10.5703125" style="195" customWidth="1"/>
    <col min="11529" max="11529" width="11" style="195" customWidth="1"/>
    <col min="11530" max="11530" width="20.5703125" style="195" customWidth="1"/>
    <col min="11531" max="11538" width="11.7109375" style="195" customWidth="1"/>
    <col min="11539" max="11539" width="45.140625" style="195" customWidth="1"/>
    <col min="11540" max="11550" width="11.7109375" style="195" customWidth="1"/>
    <col min="11551" max="11758" width="11.7109375" style="195"/>
    <col min="11759" max="11759" width="4" style="195" customWidth="1"/>
    <col min="11760" max="11760" width="15.85546875" style="195" bestFit="1" customWidth="1"/>
    <col min="11761" max="11761" width="30.7109375" style="195" customWidth="1"/>
    <col min="11762" max="11763" width="32.5703125" style="195" customWidth="1"/>
    <col min="11764" max="11766" width="14.5703125" style="195" customWidth="1"/>
    <col min="11767" max="11767" width="27" style="195" customWidth="1"/>
    <col min="11768" max="11768" width="13.85546875" style="195" customWidth="1"/>
    <col min="11769" max="11769" width="18.28515625" style="195" customWidth="1"/>
    <col min="11770" max="11770" width="16.28515625" style="195" customWidth="1"/>
    <col min="11771" max="11771" width="14" style="195" customWidth="1"/>
    <col min="11772" max="11772" width="16.7109375" style="195" customWidth="1"/>
    <col min="11773" max="11773" width="14.85546875" style="195" customWidth="1"/>
    <col min="11774" max="11774" width="15.42578125" style="195" customWidth="1"/>
    <col min="11775" max="11776" width="6.5703125" style="195" customWidth="1"/>
    <col min="11777" max="11777" width="8.42578125" style="195" customWidth="1"/>
    <col min="11778" max="11778" width="4.85546875" style="195" customWidth="1"/>
    <col min="11779" max="11779" width="10.140625" style="195" customWidth="1"/>
    <col min="11780" max="11780" width="12.28515625" style="195" customWidth="1"/>
    <col min="11781" max="11781" width="10.28515625" style="195" customWidth="1"/>
    <col min="11782" max="11782" width="12" style="195" customWidth="1"/>
    <col min="11783" max="11783" width="6.140625" style="195" customWidth="1"/>
    <col min="11784" max="11784" width="10.5703125" style="195" customWidth="1"/>
    <col min="11785" max="11785" width="11" style="195" customWidth="1"/>
    <col min="11786" max="11786" width="20.5703125" style="195" customWidth="1"/>
    <col min="11787" max="11794" width="11.7109375" style="195" customWidth="1"/>
    <col min="11795" max="11795" width="45.140625" style="195" customWidth="1"/>
    <col min="11796" max="11806" width="11.7109375" style="195" customWidth="1"/>
    <col min="11807" max="12014" width="11.7109375" style="195"/>
    <col min="12015" max="12015" width="4" style="195" customWidth="1"/>
    <col min="12016" max="12016" width="15.85546875" style="195" bestFit="1" customWidth="1"/>
    <col min="12017" max="12017" width="30.7109375" style="195" customWidth="1"/>
    <col min="12018" max="12019" width="32.5703125" style="195" customWidth="1"/>
    <col min="12020" max="12022" width="14.5703125" style="195" customWidth="1"/>
    <col min="12023" max="12023" width="27" style="195" customWidth="1"/>
    <col min="12024" max="12024" width="13.85546875" style="195" customWidth="1"/>
    <col min="12025" max="12025" width="18.28515625" style="195" customWidth="1"/>
    <col min="12026" max="12026" width="16.28515625" style="195" customWidth="1"/>
    <col min="12027" max="12027" width="14" style="195" customWidth="1"/>
    <col min="12028" max="12028" width="16.7109375" style="195" customWidth="1"/>
    <col min="12029" max="12029" width="14.85546875" style="195" customWidth="1"/>
    <col min="12030" max="12030" width="15.42578125" style="195" customWidth="1"/>
    <col min="12031" max="12032" width="6.5703125" style="195" customWidth="1"/>
    <col min="12033" max="12033" width="8.42578125" style="195" customWidth="1"/>
    <col min="12034" max="12034" width="4.85546875" style="195" customWidth="1"/>
    <col min="12035" max="12035" width="10.140625" style="195" customWidth="1"/>
    <col min="12036" max="12036" width="12.28515625" style="195" customWidth="1"/>
    <col min="12037" max="12037" width="10.28515625" style="195" customWidth="1"/>
    <col min="12038" max="12038" width="12" style="195" customWidth="1"/>
    <col min="12039" max="12039" width="6.140625" style="195" customWidth="1"/>
    <col min="12040" max="12040" width="10.5703125" style="195" customWidth="1"/>
    <col min="12041" max="12041" width="11" style="195" customWidth="1"/>
    <col min="12042" max="12042" width="20.5703125" style="195" customWidth="1"/>
    <col min="12043" max="12050" width="11.7109375" style="195" customWidth="1"/>
    <col min="12051" max="12051" width="45.140625" style="195" customWidth="1"/>
    <col min="12052" max="12062" width="11.7109375" style="195" customWidth="1"/>
    <col min="12063" max="12270" width="11.7109375" style="195"/>
    <col min="12271" max="12271" width="4" style="195" customWidth="1"/>
    <col min="12272" max="12272" width="15.85546875" style="195" bestFit="1" customWidth="1"/>
    <col min="12273" max="12273" width="30.7109375" style="195" customWidth="1"/>
    <col min="12274" max="12275" width="32.5703125" style="195" customWidth="1"/>
    <col min="12276" max="12278" width="14.5703125" style="195" customWidth="1"/>
    <col min="12279" max="12279" width="27" style="195" customWidth="1"/>
    <col min="12280" max="12280" width="13.85546875" style="195" customWidth="1"/>
    <col min="12281" max="12281" width="18.28515625" style="195" customWidth="1"/>
    <col min="12282" max="12282" width="16.28515625" style="195" customWidth="1"/>
    <col min="12283" max="12283" width="14" style="195" customWidth="1"/>
    <col min="12284" max="12284" width="16.7109375" style="195" customWidth="1"/>
    <col min="12285" max="12285" width="14.85546875" style="195" customWidth="1"/>
    <col min="12286" max="12286" width="15.42578125" style="195" customWidth="1"/>
    <col min="12287" max="12288" width="6.5703125" style="195" customWidth="1"/>
    <col min="12289" max="12289" width="8.42578125" style="195" customWidth="1"/>
    <col min="12290" max="12290" width="4.85546875" style="195" customWidth="1"/>
    <col min="12291" max="12291" width="10.140625" style="195" customWidth="1"/>
    <col min="12292" max="12292" width="12.28515625" style="195" customWidth="1"/>
    <col min="12293" max="12293" width="10.28515625" style="195" customWidth="1"/>
    <col min="12294" max="12294" width="12" style="195" customWidth="1"/>
    <col min="12295" max="12295" width="6.140625" style="195" customWidth="1"/>
    <col min="12296" max="12296" width="10.5703125" style="195" customWidth="1"/>
    <col min="12297" max="12297" width="11" style="195" customWidth="1"/>
    <col min="12298" max="12298" width="20.5703125" style="195" customWidth="1"/>
    <col min="12299" max="12306" width="11.7109375" style="195" customWidth="1"/>
    <col min="12307" max="12307" width="45.140625" style="195" customWidth="1"/>
    <col min="12308" max="12318" width="11.7109375" style="195" customWidth="1"/>
    <col min="12319" max="12526" width="11.7109375" style="195"/>
    <col min="12527" max="12527" width="4" style="195" customWidth="1"/>
    <col min="12528" max="12528" width="15.85546875" style="195" bestFit="1" customWidth="1"/>
    <col min="12529" max="12529" width="30.7109375" style="195" customWidth="1"/>
    <col min="12530" max="12531" width="32.5703125" style="195" customWidth="1"/>
    <col min="12532" max="12534" width="14.5703125" style="195" customWidth="1"/>
    <col min="12535" max="12535" width="27" style="195" customWidth="1"/>
    <col min="12536" max="12536" width="13.85546875" style="195" customWidth="1"/>
    <col min="12537" max="12537" width="18.28515625" style="195" customWidth="1"/>
    <col min="12538" max="12538" width="16.28515625" style="195" customWidth="1"/>
    <col min="12539" max="12539" width="14" style="195" customWidth="1"/>
    <col min="12540" max="12540" width="16.7109375" style="195" customWidth="1"/>
    <col min="12541" max="12541" width="14.85546875" style="195" customWidth="1"/>
    <col min="12542" max="12542" width="15.42578125" style="195" customWidth="1"/>
    <col min="12543" max="12544" width="6.5703125" style="195" customWidth="1"/>
    <col min="12545" max="12545" width="8.42578125" style="195" customWidth="1"/>
    <col min="12546" max="12546" width="4.85546875" style="195" customWidth="1"/>
    <col min="12547" max="12547" width="10.140625" style="195" customWidth="1"/>
    <col min="12548" max="12548" width="12.28515625" style="195" customWidth="1"/>
    <col min="12549" max="12549" width="10.28515625" style="195" customWidth="1"/>
    <col min="12550" max="12550" width="12" style="195" customWidth="1"/>
    <col min="12551" max="12551" width="6.140625" style="195" customWidth="1"/>
    <col min="12552" max="12552" width="10.5703125" style="195" customWidth="1"/>
    <col min="12553" max="12553" width="11" style="195" customWidth="1"/>
    <col min="12554" max="12554" width="20.5703125" style="195" customWidth="1"/>
    <col min="12555" max="12562" width="11.7109375" style="195" customWidth="1"/>
    <col min="12563" max="12563" width="45.140625" style="195" customWidth="1"/>
    <col min="12564" max="12574" width="11.7109375" style="195" customWidth="1"/>
    <col min="12575" max="12782" width="11.7109375" style="195"/>
    <col min="12783" max="12783" width="4" style="195" customWidth="1"/>
    <col min="12784" max="12784" width="15.85546875" style="195" bestFit="1" customWidth="1"/>
    <col min="12785" max="12785" width="30.7109375" style="195" customWidth="1"/>
    <col min="12786" max="12787" width="32.5703125" style="195" customWidth="1"/>
    <col min="12788" max="12790" width="14.5703125" style="195" customWidth="1"/>
    <col min="12791" max="12791" width="27" style="195" customWidth="1"/>
    <col min="12792" max="12792" width="13.85546875" style="195" customWidth="1"/>
    <col min="12793" max="12793" width="18.28515625" style="195" customWidth="1"/>
    <col min="12794" max="12794" width="16.28515625" style="195" customWidth="1"/>
    <col min="12795" max="12795" width="14" style="195" customWidth="1"/>
    <col min="12796" max="12796" width="16.7109375" style="195" customWidth="1"/>
    <col min="12797" max="12797" width="14.85546875" style="195" customWidth="1"/>
    <col min="12798" max="12798" width="15.42578125" style="195" customWidth="1"/>
    <col min="12799" max="12800" width="6.5703125" style="195" customWidth="1"/>
    <col min="12801" max="12801" width="8.42578125" style="195" customWidth="1"/>
    <col min="12802" max="12802" width="4.85546875" style="195" customWidth="1"/>
    <col min="12803" max="12803" width="10.140625" style="195" customWidth="1"/>
    <col min="12804" max="12804" width="12.28515625" style="195" customWidth="1"/>
    <col min="12805" max="12805" width="10.28515625" style="195" customWidth="1"/>
    <col min="12806" max="12806" width="12" style="195" customWidth="1"/>
    <col min="12807" max="12807" width="6.140625" style="195" customWidth="1"/>
    <col min="12808" max="12808" width="10.5703125" style="195" customWidth="1"/>
    <col min="12809" max="12809" width="11" style="195" customWidth="1"/>
    <col min="12810" max="12810" width="20.5703125" style="195" customWidth="1"/>
    <col min="12811" max="12818" width="11.7109375" style="195" customWidth="1"/>
    <col min="12819" max="12819" width="45.140625" style="195" customWidth="1"/>
    <col min="12820" max="12830" width="11.7109375" style="195" customWidth="1"/>
    <col min="12831" max="13038" width="11.7109375" style="195"/>
    <col min="13039" max="13039" width="4" style="195" customWidth="1"/>
    <col min="13040" max="13040" width="15.85546875" style="195" bestFit="1" customWidth="1"/>
    <col min="13041" max="13041" width="30.7109375" style="195" customWidth="1"/>
    <col min="13042" max="13043" width="32.5703125" style="195" customWidth="1"/>
    <col min="13044" max="13046" width="14.5703125" style="195" customWidth="1"/>
    <col min="13047" max="13047" width="27" style="195" customWidth="1"/>
    <col min="13048" max="13048" width="13.85546875" style="195" customWidth="1"/>
    <col min="13049" max="13049" width="18.28515625" style="195" customWidth="1"/>
    <col min="13050" max="13050" width="16.28515625" style="195" customWidth="1"/>
    <col min="13051" max="13051" width="14" style="195" customWidth="1"/>
    <col min="13052" max="13052" width="16.7109375" style="195" customWidth="1"/>
    <col min="13053" max="13053" width="14.85546875" style="195" customWidth="1"/>
    <col min="13054" max="13054" width="15.42578125" style="195" customWidth="1"/>
    <col min="13055" max="13056" width="6.5703125" style="195" customWidth="1"/>
    <col min="13057" max="13057" width="8.42578125" style="195" customWidth="1"/>
    <col min="13058" max="13058" width="4.85546875" style="195" customWidth="1"/>
    <col min="13059" max="13059" width="10.140625" style="195" customWidth="1"/>
    <col min="13060" max="13060" width="12.28515625" style="195" customWidth="1"/>
    <col min="13061" max="13061" width="10.28515625" style="195" customWidth="1"/>
    <col min="13062" max="13062" width="12" style="195" customWidth="1"/>
    <col min="13063" max="13063" width="6.140625" style="195" customWidth="1"/>
    <col min="13064" max="13064" width="10.5703125" style="195" customWidth="1"/>
    <col min="13065" max="13065" width="11" style="195" customWidth="1"/>
    <col min="13066" max="13066" width="20.5703125" style="195" customWidth="1"/>
    <col min="13067" max="13074" width="11.7109375" style="195" customWidth="1"/>
    <col min="13075" max="13075" width="45.140625" style="195" customWidth="1"/>
    <col min="13076" max="13086" width="11.7109375" style="195" customWidth="1"/>
    <col min="13087" max="13294" width="11.7109375" style="195"/>
    <col min="13295" max="13295" width="4" style="195" customWidth="1"/>
    <col min="13296" max="13296" width="15.85546875" style="195" bestFit="1" customWidth="1"/>
    <col min="13297" max="13297" width="30.7109375" style="195" customWidth="1"/>
    <col min="13298" max="13299" width="32.5703125" style="195" customWidth="1"/>
    <col min="13300" max="13302" width="14.5703125" style="195" customWidth="1"/>
    <col min="13303" max="13303" width="27" style="195" customWidth="1"/>
    <col min="13304" max="13304" width="13.85546875" style="195" customWidth="1"/>
    <col min="13305" max="13305" width="18.28515625" style="195" customWidth="1"/>
    <col min="13306" max="13306" width="16.28515625" style="195" customWidth="1"/>
    <col min="13307" max="13307" width="14" style="195" customWidth="1"/>
    <col min="13308" max="13308" width="16.7109375" style="195" customWidth="1"/>
    <col min="13309" max="13309" width="14.85546875" style="195" customWidth="1"/>
    <col min="13310" max="13310" width="15.42578125" style="195" customWidth="1"/>
    <col min="13311" max="13312" width="6.5703125" style="195" customWidth="1"/>
    <col min="13313" max="13313" width="8.42578125" style="195" customWidth="1"/>
    <col min="13314" max="13314" width="4.85546875" style="195" customWidth="1"/>
    <col min="13315" max="13315" width="10.140625" style="195" customWidth="1"/>
    <col min="13316" max="13316" width="12.28515625" style="195" customWidth="1"/>
    <col min="13317" max="13317" width="10.28515625" style="195" customWidth="1"/>
    <col min="13318" max="13318" width="12" style="195" customWidth="1"/>
    <col min="13319" max="13319" width="6.140625" style="195" customWidth="1"/>
    <col min="13320" max="13320" width="10.5703125" style="195" customWidth="1"/>
    <col min="13321" max="13321" width="11" style="195" customWidth="1"/>
    <col min="13322" max="13322" width="20.5703125" style="195" customWidth="1"/>
    <col min="13323" max="13330" width="11.7109375" style="195" customWidth="1"/>
    <col min="13331" max="13331" width="45.140625" style="195" customWidth="1"/>
    <col min="13332" max="13342" width="11.7109375" style="195" customWidth="1"/>
    <col min="13343" max="13550" width="11.7109375" style="195"/>
    <col min="13551" max="13551" width="4" style="195" customWidth="1"/>
    <col min="13552" max="13552" width="15.85546875" style="195" bestFit="1" customWidth="1"/>
    <col min="13553" max="13553" width="30.7109375" style="195" customWidth="1"/>
    <col min="13554" max="13555" width="32.5703125" style="195" customWidth="1"/>
    <col min="13556" max="13558" width="14.5703125" style="195" customWidth="1"/>
    <col min="13559" max="13559" width="27" style="195" customWidth="1"/>
    <col min="13560" max="13560" width="13.85546875" style="195" customWidth="1"/>
    <col min="13561" max="13561" width="18.28515625" style="195" customWidth="1"/>
    <col min="13562" max="13562" width="16.28515625" style="195" customWidth="1"/>
    <col min="13563" max="13563" width="14" style="195" customWidth="1"/>
    <col min="13564" max="13564" width="16.7109375" style="195" customWidth="1"/>
    <col min="13565" max="13565" width="14.85546875" style="195" customWidth="1"/>
    <col min="13566" max="13566" width="15.42578125" style="195" customWidth="1"/>
    <col min="13567" max="13568" width="6.5703125" style="195" customWidth="1"/>
    <col min="13569" max="13569" width="8.42578125" style="195" customWidth="1"/>
    <col min="13570" max="13570" width="4.85546875" style="195" customWidth="1"/>
    <col min="13571" max="13571" width="10.140625" style="195" customWidth="1"/>
    <col min="13572" max="13572" width="12.28515625" style="195" customWidth="1"/>
    <col min="13573" max="13573" width="10.28515625" style="195" customWidth="1"/>
    <col min="13574" max="13574" width="12" style="195" customWidth="1"/>
    <col min="13575" max="13575" width="6.140625" style="195" customWidth="1"/>
    <col min="13576" max="13576" width="10.5703125" style="195" customWidth="1"/>
    <col min="13577" max="13577" width="11" style="195" customWidth="1"/>
    <col min="13578" max="13578" width="20.5703125" style="195" customWidth="1"/>
    <col min="13579" max="13586" width="11.7109375" style="195" customWidth="1"/>
    <col min="13587" max="13587" width="45.140625" style="195" customWidth="1"/>
    <col min="13588" max="13598" width="11.7109375" style="195" customWidth="1"/>
    <col min="13599" max="13806" width="11.7109375" style="195"/>
    <col min="13807" max="13807" width="4" style="195" customWidth="1"/>
    <col min="13808" max="13808" width="15.85546875" style="195" bestFit="1" customWidth="1"/>
    <col min="13809" max="13809" width="30.7109375" style="195" customWidth="1"/>
    <col min="13810" max="13811" width="32.5703125" style="195" customWidth="1"/>
    <col min="13812" max="13814" width="14.5703125" style="195" customWidth="1"/>
    <col min="13815" max="13815" width="27" style="195" customWidth="1"/>
    <col min="13816" max="13816" width="13.85546875" style="195" customWidth="1"/>
    <col min="13817" max="13817" width="18.28515625" style="195" customWidth="1"/>
    <col min="13818" max="13818" width="16.28515625" style="195" customWidth="1"/>
    <col min="13819" max="13819" width="14" style="195" customWidth="1"/>
    <col min="13820" max="13820" width="16.7109375" style="195" customWidth="1"/>
    <col min="13821" max="13821" width="14.85546875" style="195" customWidth="1"/>
    <col min="13822" max="13822" width="15.42578125" style="195" customWidth="1"/>
    <col min="13823" max="13824" width="6.5703125" style="195" customWidth="1"/>
    <col min="13825" max="13825" width="8.42578125" style="195" customWidth="1"/>
    <col min="13826" max="13826" width="4.85546875" style="195" customWidth="1"/>
    <col min="13827" max="13827" width="10.140625" style="195" customWidth="1"/>
    <col min="13828" max="13828" width="12.28515625" style="195" customWidth="1"/>
    <col min="13829" max="13829" width="10.28515625" style="195" customWidth="1"/>
    <col min="13830" max="13830" width="12" style="195" customWidth="1"/>
    <col min="13831" max="13831" width="6.140625" style="195" customWidth="1"/>
    <col min="13832" max="13832" width="10.5703125" style="195" customWidth="1"/>
    <col min="13833" max="13833" width="11" style="195" customWidth="1"/>
    <col min="13834" max="13834" width="20.5703125" style="195" customWidth="1"/>
    <col min="13835" max="13842" width="11.7109375" style="195" customWidth="1"/>
    <col min="13843" max="13843" width="45.140625" style="195" customWidth="1"/>
    <col min="13844" max="13854" width="11.7109375" style="195" customWidth="1"/>
    <col min="13855" max="14062" width="11.7109375" style="195"/>
    <col min="14063" max="14063" width="4" style="195" customWidth="1"/>
    <col min="14064" max="14064" width="15.85546875" style="195" bestFit="1" customWidth="1"/>
    <col min="14065" max="14065" width="30.7109375" style="195" customWidth="1"/>
    <col min="14066" max="14067" width="32.5703125" style="195" customWidth="1"/>
    <col min="14068" max="14070" width="14.5703125" style="195" customWidth="1"/>
    <col min="14071" max="14071" width="27" style="195" customWidth="1"/>
    <col min="14072" max="14072" width="13.85546875" style="195" customWidth="1"/>
    <col min="14073" max="14073" width="18.28515625" style="195" customWidth="1"/>
    <col min="14074" max="14074" width="16.28515625" style="195" customWidth="1"/>
    <col min="14075" max="14075" width="14" style="195" customWidth="1"/>
    <col min="14076" max="14076" width="16.7109375" style="195" customWidth="1"/>
    <col min="14077" max="14077" width="14.85546875" style="195" customWidth="1"/>
    <col min="14078" max="14078" width="15.42578125" style="195" customWidth="1"/>
    <col min="14079" max="14080" width="6.5703125" style="195" customWidth="1"/>
    <col min="14081" max="14081" width="8.42578125" style="195" customWidth="1"/>
    <col min="14082" max="14082" width="4.85546875" style="195" customWidth="1"/>
    <col min="14083" max="14083" width="10.140625" style="195" customWidth="1"/>
    <col min="14084" max="14084" width="12.28515625" style="195" customWidth="1"/>
    <col min="14085" max="14085" width="10.28515625" style="195" customWidth="1"/>
    <col min="14086" max="14086" width="12" style="195" customWidth="1"/>
    <col min="14087" max="14087" width="6.140625" style="195" customWidth="1"/>
    <col min="14088" max="14088" width="10.5703125" style="195" customWidth="1"/>
    <col min="14089" max="14089" width="11" style="195" customWidth="1"/>
    <col min="14090" max="14090" width="20.5703125" style="195" customWidth="1"/>
    <col min="14091" max="14098" width="11.7109375" style="195" customWidth="1"/>
    <col min="14099" max="14099" width="45.140625" style="195" customWidth="1"/>
    <col min="14100" max="14110" width="11.7109375" style="195" customWidth="1"/>
    <col min="14111" max="14318" width="11.7109375" style="195"/>
    <col min="14319" max="14319" width="4" style="195" customWidth="1"/>
    <col min="14320" max="14320" width="15.85546875" style="195" bestFit="1" customWidth="1"/>
    <col min="14321" max="14321" width="30.7109375" style="195" customWidth="1"/>
    <col min="14322" max="14323" width="32.5703125" style="195" customWidth="1"/>
    <col min="14324" max="14326" width="14.5703125" style="195" customWidth="1"/>
    <col min="14327" max="14327" width="27" style="195" customWidth="1"/>
    <col min="14328" max="14328" width="13.85546875" style="195" customWidth="1"/>
    <col min="14329" max="14329" width="18.28515625" style="195" customWidth="1"/>
    <col min="14330" max="14330" width="16.28515625" style="195" customWidth="1"/>
    <col min="14331" max="14331" width="14" style="195" customWidth="1"/>
    <col min="14332" max="14332" width="16.7109375" style="195" customWidth="1"/>
    <col min="14333" max="14333" width="14.85546875" style="195" customWidth="1"/>
    <col min="14334" max="14334" width="15.42578125" style="195" customWidth="1"/>
    <col min="14335" max="14336" width="6.5703125" style="195" customWidth="1"/>
    <col min="14337" max="14337" width="8.42578125" style="195" customWidth="1"/>
    <col min="14338" max="14338" width="4.85546875" style="195" customWidth="1"/>
    <col min="14339" max="14339" width="10.140625" style="195" customWidth="1"/>
    <col min="14340" max="14340" width="12.28515625" style="195" customWidth="1"/>
    <col min="14341" max="14341" width="10.28515625" style="195" customWidth="1"/>
    <col min="14342" max="14342" width="12" style="195" customWidth="1"/>
    <col min="14343" max="14343" width="6.140625" style="195" customWidth="1"/>
    <col min="14344" max="14344" width="10.5703125" style="195" customWidth="1"/>
    <col min="14345" max="14345" width="11" style="195" customWidth="1"/>
    <col min="14346" max="14346" width="20.5703125" style="195" customWidth="1"/>
    <col min="14347" max="14354" width="11.7109375" style="195" customWidth="1"/>
    <col min="14355" max="14355" width="45.140625" style="195" customWidth="1"/>
    <col min="14356" max="14366" width="11.7109375" style="195" customWidth="1"/>
    <col min="14367" max="14574" width="11.7109375" style="195"/>
    <col min="14575" max="14575" width="4" style="195" customWidth="1"/>
    <col min="14576" max="14576" width="15.85546875" style="195" bestFit="1" customWidth="1"/>
    <col min="14577" max="14577" width="30.7109375" style="195" customWidth="1"/>
    <col min="14578" max="14579" width="32.5703125" style="195" customWidth="1"/>
    <col min="14580" max="14582" width="14.5703125" style="195" customWidth="1"/>
    <col min="14583" max="14583" width="27" style="195" customWidth="1"/>
    <col min="14584" max="14584" width="13.85546875" style="195" customWidth="1"/>
    <col min="14585" max="14585" width="18.28515625" style="195" customWidth="1"/>
    <col min="14586" max="14586" width="16.28515625" style="195" customWidth="1"/>
    <col min="14587" max="14587" width="14" style="195" customWidth="1"/>
    <col min="14588" max="14588" width="16.7109375" style="195" customWidth="1"/>
    <col min="14589" max="14589" width="14.85546875" style="195" customWidth="1"/>
    <col min="14590" max="14590" width="15.42578125" style="195" customWidth="1"/>
    <col min="14591" max="14592" width="6.5703125" style="195" customWidth="1"/>
    <col min="14593" max="14593" width="8.42578125" style="195" customWidth="1"/>
    <col min="14594" max="14594" width="4.85546875" style="195" customWidth="1"/>
    <col min="14595" max="14595" width="10.140625" style="195" customWidth="1"/>
    <col min="14596" max="14596" width="12.28515625" style="195" customWidth="1"/>
    <col min="14597" max="14597" width="10.28515625" style="195" customWidth="1"/>
    <col min="14598" max="14598" width="12" style="195" customWidth="1"/>
    <col min="14599" max="14599" width="6.140625" style="195" customWidth="1"/>
    <col min="14600" max="14600" width="10.5703125" style="195" customWidth="1"/>
    <col min="14601" max="14601" width="11" style="195" customWidth="1"/>
    <col min="14602" max="14602" width="20.5703125" style="195" customWidth="1"/>
    <col min="14603" max="14610" width="11.7109375" style="195" customWidth="1"/>
    <col min="14611" max="14611" width="45.140625" style="195" customWidth="1"/>
    <col min="14612" max="14622" width="11.7109375" style="195" customWidth="1"/>
    <col min="14623" max="14830" width="11.7109375" style="195"/>
    <col min="14831" max="14831" width="4" style="195" customWidth="1"/>
    <col min="14832" max="14832" width="15.85546875" style="195" bestFit="1" customWidth="1"/>
    <col min="14833" max="14833" width="30.7109375" style="195" customWidth="1"/>
    <col min="14834" max="14835" width="32.5703125" style="195" customWidth="1"/>
    <col min="14836" max="14838" width="14.5703125" style="195" customWidth="1"/>
    <col min="14839" max="14839" width="27" style="195" customWidth="1"/>
    <col min="14840" max="14840" width="13.85546875" style="195" customWidth="1"/>
    <col min="14841" max="14841" width="18.28515625" style="195" customWidth="1"/>
    <col min="14842" max="14842" width="16.28515625" style="195" customWidth="1"/>
    <col min="14843" max="14843" width="14" style="195" customWidth="1"/>
    <col min="14844" max="14844" width="16.7109375" style="195" customWidth="1"/>
    <col min="14845" max="14845" width="14.85546875" style="195" customWidth="1"/>
    <col min="14846" max="14846" width="15.42578125" style="195" customWidth="1"/>
    <col min="14847" max="14848" width="6.5703125" style="195" customWidth="1"/>
    <col min="14849" max="14849" width="8.42578125" style="195" customWidth="1"/>
    <col min="14850" max="14850" width="4.85546875" style="195" customWidth="1"/>
    <col min="14851" max="14851" width="10.140625" style="195" customWidth="1"/>
    <col min="14852" max="14852" width="12.28515625" style="195" customWidth="1"/>
    <col min="14853" max="14853" width="10.28515625" style="195" customWidth="1"/>
    <col min="14854" max="14854" width="12" style="195" customWidth="1"/>
    <col min="14855" max="14855" width="6.140625" style="195" customWidth="1"/>
    <col min="14856" max="14856" width="10.5703125" style="195" customWidth="1"/>
    <col min="14857" max="14857" width="11" style="195" customWidth="1"/>
    <col min="14858" max="14858" width="20.5703125" style="195" customWidth="1"/>
    <col min="14859" max="14866" width="11.7109375" style="195" customWidth="1"/>
    <col min="14867" max="14867" width="45.140625" style="195" customWidth="1"/>
    <col min="14868" max="14878" width="11.7109375" style="195" customWidth="1"/>
    <col min="14879" max="15086" width="11.7109375" style="195"/>
    <col min="15087" max="15087" width="4" style="195" customWidth="1"/>
    <col min="15088" max="15088" width="15.85546875" style="195" bestFit="1" customWidth="1"/>
    <col min="15089" max="15089" width="30.7109375" style="195" customWidth="1"/>
    <col min="15090" max="15091" width="32.5703125" style="195" customWidth="1"/>
    <col min="15092" max="15094" width="14.5703125" style="195" customWidth="1"/>
    <col min="15095" max="15095" width="27" style="195" customWidth="1"/>
    <col min="15096" max="15096" width="13.85546875" style="195" customWidth="1"/>
    <col min="15097" max="15097" width="18.28515625" style="195" customWidth="1"/>
    <col min="15098" max="15098" width="16.28515625" style="195" customWidth="1"/>
    <col min="15099" max="15099" width="14" style="195" customWidth="1"/>
    <col min="15100" max="15100" width="16.7109375" style="195" customWidth="1"/>
    <col min="15101" max="15101" width="14.85546875" style="195" customWidth="1"/>
    <col min="15102" max="15102" width="15.42578125" style="195" customWidth="1"/>
    <col min="15103" max="15104" width="6.5703125" style="195" customWidth="1"/>
    <col min="15105" max="15105" width="8.42578125" style="195" customWidth="1"/>
    <col min="15106" max="15106" width="4.85546875" style="195" customWidth="1"/>
    <col min="15107" max="15107" width="10.140625" style="195" customWidth="1"/>
    <col min="15108" max="15108" width="12.28515625" style="195" customWidth="1"/>
    <col min="15109" max="15109" width="10.28515625" style="195" customWidth="1"/>
    <col min="15110" max="15110" width="12" style="195" customWidth="1"/>
    <col min="15111" max="15111" width="6.140625" style="195" customWidth="1"/>
    <col min="15112" max="15112" width="10.5703125" style="195" customWidth="1"/>
    <col min="15113" max="15113" width="11" style="195" customWidth="1"/>
    <col min="15114" max="15114" width="20.5703125" style="195" customWidth="1"/>
    <col min="15115" max="15122" width="11.7109375" style="195" customWidth="1"/>
    <col min="15123" max="15123" width="45.140625" style="195" customWidth="1"/>
    <col min="15124" max="15134" width="11.7109375" style="195" customWidth="1"/>
    <col min="15135" max="15342" width="11.7109375" style="195"/>
    <col min="15343" max="15343" width="4" style="195" customWidth="1"/>
    <col min="15344" max="15344" width="15.85546875" style="195" bestFit="1" customWidth="1"/>
    <col min="15345" max="15345" width="30.7109375" style="195" customWidth="1"/>
    <col min="15346" max="15347" width="32.5703125" style="195" customWidth="1"/>
    <col min="15348" max="15350" width="14.5703125" style="195" customWidth="1"/>
    <col min="15351" max="15351" width="27" style="195" customWidth="1"/>
    <col min="15352" max="15352" width="13.85546875" style="195" customWidth="1"/>
    <col min="15353" max="15353" width="18.28515625" style="195" customWidth="1"/>
    <col min="15354" max="15354" width="16.28515625" style="195" customWidth="1"/>
    <col min="15355" max="15355" width="14" style="195" customWidth="1"/>
    <col min="15356" max="15356" width="16.7109375" style="195" customWidth="1"/>
    <col min="15357" max="15357" width="14.85546875" style="195" customWidth="1"/>
    <col min="15358" max="15358" width="15.42578125" style="195" customWidth="1"/>
    <col min="15359" max="15360" width="6.5703125" style="195" customWidth="1"/>
    <col min="15361" max="15361" width="8.42578125" style="195" customWidth="1"/>
    <col min="15362" max="15362" width="4.85546875" style="195" customWidth="1"/>
    <col min="15363" max="15363" width="10.140625" style="195" customWidth="1"/>
    <col min="15364" max="15364" width="12.28515625" style="195" customWidth="1"/>
    <col min="15365" max="15365" width="10.28515625" style="195" customWidth="1"/>
    <col min="15366" max="15366" width="12" style="195" customWidth="1"/>
    <col min="15367" max="15367" width="6.140625" style="195" customWidth="1"/>
    <col min="15368" max="15368" width="10.5703125" style="195" customWidth="1"/>
    <col min="15369" max="15369" width="11" style="195" customWidth="1"/>
    <col min="15370" max="15370" width="20.5703125" style="195" customWidth="1"/>
    <col min="15371" max="15378" width="11.7109375" style="195" customWidth="1"/>
    <col min="15379" max="15379" width="45.140625" style="195" customWidth="1"/>
    <col min="15380" max="15390" width="11.7109375" style="195" customWidth="1"/>
    <col min="15391" max="15598" width="11.7109375" style="195"/>
    <col min="15599" max="15599" width="4" style="195" customWidth="1"/>
    <col min="15600" max="15600" width="15.85546875" style="195" bestFit="1" customWidth="1"/>
    <col min="15601" max="15601" width="30.7109375" style="195" customWidth="1"/>
    <col min="15602" max="15603" width="32.5703125" style="195" customWidth="1"/>
    <col min="15604" max="15606" width="14.5703125" style="195" customWidth="1"/>
    <col min="15607" max="15607" width="27" style="195" customWidth="1"/>
    <col min="15608" max="15608" width="13.85546875" style="195" customWidth="1"/>
    <col min="15609" max="15609" width="18.28515625" style="195" customWidth="1"/>
    <col min="15610" max="15610" width="16.28515625" style="195" customWidth="1"/>
    <col min="15611" max="15611" width="14" style="195" customWidth="1"/>
    <col min="15612" max="15612" width="16.7109375" style="195" customWidth="1"/>
    <col min="15613" max="15613" width="14.85546875" style="195" customWidth="1"/>
    <col min="15614" max="15614" width="15.42578125" style="195" customWidth="1"/>
    <col min="15615" max="15616" width="6.5703125" style="195" customWidth="1"/>
    <col min="15617" max="15617" width="8.42578125" style="195" customWidth="1"/>
    <col min="15618" max="15618" width="4.85546875" style="195" customWidth="1"/>
    <col min="15619" max="15619" width="10.140625" style="195" customWidth="1"/>
    <col min="15620" max="15620" width="12.28515625" style="195" customWidth="1"/>
    <col min="15621" max="15621" width="10.28515625" style="195" customWidth="1"/>
    <col min="15622" max="15622" width="12" style="195" customWidth="1"/>
    <col min="15623" max="15623" width="6.140625" style="195" customWidth="1"/>
    <col min="15624" max="15624" width="10.5703125" style="195" customWidth="1"/>
    <col min="15625" max="15625" width="11" style="195" customWidth="1"/>
    <col min="15626" max="15626" width="20.5703125" style="195" customWidth="1"/>
    <col min="15627" max="15634" width="11.7109375" style="195" customWidth="1"/>
    <col min="15635" max="15635" width="45.140625" style="195" customWidth="1"/>
    <col min="15636" max="15646" width="11.7109375" style="195" customWidth="1"/>
    <col min="15647" max="15854" width="11.7109375" style="195"/>
    <col min="15855" max="15855" width="4" style="195" customWidth="1"/>
    <col min="15856" max="15856" width="15.85546875" style="195" bestFit="1" customWidth="1"/>
    <col min="15857" max="15857" width="30.7109375" style="195" customWidth="1"/>
    <col min="15858" max="15859" width="32.5703125" style="195" customWidth="1"/>
    <col min="15860" max="15862" width="14.5703125" style="195" customWidth="1"/>
    <col min="15863" max="15863" width="27" style="195" customWidth="1"/>
    <col min="15864" max="15864" width="13.85546875" style="195" customWidth="1"/>
    <col min="15865" max="15865" width="18.28515625" style="195" customWidth="1"/>
    <col min="15866" max="15866" width="16.28515625" style="195" customWidth="1"/>
    <col min="15867" max="15867" width="14" style="195" customWidth="1"/>
    <col min="15868" max="15868" width="16.7109375" style="195" customWidth="1"/>
    <col min="15869" max="15869" width="14.85546875" style="195" customWidth="1"/>
    <col min="15870" max="15870" width="15.42578125" style="195" customWidth="1"/>
    <col min="15871" max="15872" width="6.5703125" style="195" customWidth="1"/>
    <col min="15873" max="15873" width="8.42578125" style="195" customWidth="1"/>
    <col min="15874" max="15874" width="4.85546875" style="195" customWidth="1"/>
    <col min="15875" max="15875" width="10.140625" style="195" customWidth="1"/>
    <col min="15876" max="15876" width="12.28515625" style="195" customWidth="1"/>
    <col min="15877" max="15877" width="10.28515625" style="195" customWidth="1"/>
    <col min="15878" max="15878" width="12" style="195" customWidth="1"/>
    <col min="15879" max="15879" width="6.140625" style="195" customWidth="1"/>
    <col min="15880" max="15880" width="10.5703125" style="195" customWidth="1"/>
    <col min="15881" max="15881" width="11" style="195" customWidth="1"/>
    <col min="15882" max="15882" width="20.5703125" style="195" customWidth="1"/>
    <col min="15883" max="15890" width="11.7109375" style="195" customWidth="1"/>
    <col min="15891" max="15891" width="45.140625" style="195" customWidth="1"/>
    <col min="15892" max="15902" width="11.7109375" style="195" customWidth="1"/>
    <col min="15903" max="16110" width="11.7109375" style="195"/>
    <col min="16111" max="16111" width="4" style="195" customWidth="1"/>
    <col min="16112" max="16112" width="15.85546875" style="195" bestFit="1" customWidth="1"/>
    <col min="16113" max="16113" width="30.7109375" style="195" customWidth="1"/>
    <col min="16114" max="16115" width="32.5703125" style="195" customWidth="1"/>
    <col min="16116" max="16118" width="14.5703125" style="195" customWidth="1"/>
    <col min="16119" max="16119" width="27" style="195" customWidth="1"/>
    <col min="16120" max="16120" width="13.85546875" style="195" customWidth="1"/>
    <col min="16121" max="16121" width="18.28515625" style="195" customWidth="1"/>
    <col min="16122" max="16122" width="16.28515625" style="195" customWidth="1"/>
    <col min="16123" max="16123" width="14" style="195" customWidth="1"/>
    <col min="16124" max="16124" width="16.7109375" style="195" customWidth="1"/>
    <col min="16125" max="16125" width="14.85546875" style="195" customWidth="1"/>
    <col min="16126" max="16126" width="15.42578125" style="195" customWidth="1"/>
    <col min="16127" max="16128" width="6.5703125" style="195" customWidth="1"/>
    <col min="16129" max="16129" width="8.42578125" style="195" customWidth="1"/>
    <col min="16130" max="16130" width="4.85546875" style="195" customWidth="1"/>
    <col min="16131" max="16131" width="10.140625" style="195" customWidth="1"/>
    <col min="16132" max="16132" width="12.28515625" style="195" customWidth="1"/>
    <col min="16133" max="16133" width="10.28515625" style="195" customWidth="1"/>
    <col min="16134" max="16134" width="12" style="195" customWidth="1"/>
    <col min="16135" max="16135" width="6.140625" style="195" customWidth="1"/>
    <col min="16136" max="16136" width="10.5703125" style="195" customWidth="1"/>
    <col min="16137" max="16137" width="11" style="195" customWidth="1"/>
    <col min="16138" max="16138" width="20.5703125" style="195" customWidth="1"/>
    <col min="16139" max="16146" width="11.7109375" style="195" customWidth="1"/>
    <col min="16147" max="16147" width="45.140625" style="195" customWidth="1"/>
    <col min="16148" max="16158" width="11.7109375" style="195" customWidth="1"/>
    <col min="16159" max="16384" width="11.7109375" style="195"/>
  </cols>
  <sheetData>
    <row r="1" spans="1:21" s="176" customFormat="1" ht="21" x14ac:dyDescent="0.2">
      <c r="A1" s="840"/>
      <c r="B1" s="840"/>
      <c r="C1" s="840"/>
      <c r="D1" s="840"/>
      <c r="E1" s="840"/>
      <c r="F1" s="840"/>
      <c r="G1" s="840"/>
      <c r="H1" s="840"/>
      <c r="I1" s="840"/>
      <c r="J1" s="841"/>
      <c r="O1" s="177"/>
      <c r="P1" s="177"/>
      <c r="Q1" s="177"/>
      <c r="R1" s="177"/>
      <c r="S1" s="308"/>
    </row>
    <row r="2" spans="1:21" s="176" customFormat="1" ht="21" x14ac:dyDescent="0.2">
      <c r="A2" s="315"/>
      <c r="B2" s="417"/>
      <c r="C2" s="417"/>
      <c r="D2" s="417"/>
      <c r="E2" s="180"/>
      <c r="F2" s="417"/>
      <c r="G2" s="417"/>
      <c r="H2" s="417"/>
      <c r="I2" s="417"/>
      <c r="J2" s="309"/>
      <c r="O2" s="177"/>
      <c r="P2" s="177"/>
      <c r="Q2" s="177"/>
      <c r="R2" s="177"/>
      <c r="S2" s="308"/>
    </row>
    <row r="3" spans="1:21" s="176" customFormat="1" ht="21" x14ac:dyDescent="0.2">
      <c r="A3" s="315"/>
      <c r="B3" s="417"/>
      <c r="C3" s="417"/>
      <c r="D3" s="417"/>
      <c r="E3" s="180"/>
      <c r="F3" s="417"/>
      <c r="G3" s="417"/>
      <c r="H3" s="417"/>
      <c r="I3" s="417"/>
      <c r="J3" s="309"/>
      <c r="O3" s="177"/>
      <c r="P3" s="177"/>
      <c r="Q3" s="177"/>
      <c r="R3" s="177"/>
      <c r="S3" s="308"/>
    </row>
    <row r="4" spans="1:21" s="176" customFormat="1" ht="21" x14ac:dyDescent="0.2">
      <c r="A4" s="315"/>
      <c r="B4" s="417"/>
      <c r="C4" s="417"/>
      <c r="D4" s="417"/>
      <c r="E4" s="180"/>
      <c r="F4" s="417"/>
      <c r="G4" s="417"/>
      <c r="H4" s="417"/>
      <c r="I4" s="417"/>
      <c r="J4" s="309"/>
      <c r="O4" s="177"/>
      <c r="P4" s="177"/>
      <c r="Q4" s="177"/>
      <c r="R4" s="177"/>
      <c r="S4" s="308"/>
    </row>
    <row r="5" spans="1:21" s="176" customFormat="1" ht="21" x14ac:dyDescent="0.2">
      <c r="A5" s="315"/>
      <c r="B5" s="417"/>
      <c r="C5" s="417"/>
      <c r="D5" s="417"/>
      <c r="E5" s="180"/>
      <c r="F5" s="417"/>
      <c r="G5" s="417"/>
      <c r="H5" s="417"/>
      <c r="I5" s="417"/>
      <c r="J5" s="309"/>
      <c r="O5" s="177"/>
      <c r="P5" s="177"/>
      <c r="Q5" s="177"/>
      <c r="R5" s="177"/>
      <c r="S5" s="308"/>
    </row>
    <row r="6" spans="1:21" s="176" customFormat="1" ht="21" x14ac:dyDescent="0.2">
      <c r="A6" s="315"/>
      <c r="B6" s="417"/>
      <c r="C6" s="417"/>
      <c r="D6" s="417"/>
      <c r="E6" s="180"/>
      <c r="F6" s="417"/>
      <c r="G6" s="417"/>
      <c r="H6" s="417"/>
      <c r="I6" s="417"/>
      <c r="J6" s="309"/>
      <c r="O6" s="177"/>
      <c r="P6" s="177"/>
      <c r="Q6" s="177"/>
      <c r="R6" s="177"/>
      <c r="S6" s="308"/>
    </row>
    <row r="7" spans="1:21" s="176" customFormat="1" ht="21" x14ac:dyDescent="0.2">
      <c r="A7" s="315"/>
      <c r="B7" s="417"/>
      <c r="C7" s="417"/>
      <c r="D7" s="417"/>
      <c r="E7" s="180"/>
      <c r="F7" s="417"/>
      <c r="G7" s="417"/>
      <c r="H7" s="417"/>
      <c r="I7" s="417"/>
      <c r="J7" s="309"/>
      <c r="O7" s="177"/>
      <c r="P7" s="177"/>
      <c r="Q7" s="177"/>
      <c r="R7" s="177"/>
      <c r="S7" s="308"/>
    </row>
    <row r="8" spans="1:21" s="176" customFormat="1" ht="21" x14ac:dyDescent="0.2">
      <c r="A8" s="315"/>
      <c r="B8" s="417"/>
      <c r="C8" s="417"/>
      <c r="D8" s="417"/>
      <c r="E8" s="179"/>
      <c r="F8" s="417"/>
      <c r="G8" s="417"/>
      <c r="H8" s="417"/>
      <c r="I8" s="417"/>
      <c r="J8" s="309"/>
      <c r="O8" s="177"/>
      <c r="P8" s="177"/>
      <c r="Q8" s="177"/>
      <c r="R8" s="177"/>
      <c r="S8" s="308"/>
    </row>
    <row r="9" spans="1:21" s="310" customFormat="1" ht="33.75" customHeight="1" x14ac:dyDescent="0.2">
      <c r="A9" s="889" t="s">
        <v>4042</v>
      </c>
      <c r="B9" s="889"/>
      <c r="C9" s="889"/>
      <c r="D9" s="889"/>
      <c r="E9" s="889"/>
      <c r="F9" s="889"/>
      <c r="G9" s="889"/>
      <c r="H9" s="889"/>
      <c r="I9" s="889"/>
      <c r="J9" s="889"/>
      <c r="K9" s="889"/>
      <c r="L9" s="889"/>
      <c r="M9" s="889"/>
      <c r="N9" s="889"/>
      <c r="O9" s="889"/>
      <c r="P9" s="889"/>
      <c r="Q9" s="889"/>
      <c r="R9" s="889"/>
      <c r="S9" s="889"/>
      <c r="T9" s="460"/>
      <c r="U9" s="460"/>
    </row>
    <row r="10" spans="1:21" s="310" customFormat="1" ht="31.5" customHeight="1" x14ac:dyDescent="0.2">
      <c r="A10" s="890" t="s">
        <v>7105</v>
      </c>
      <c r="B10" s="890"/>
      <c r="C10" s="890"/>
      <c r="D10" s="890"/>
      <c r="E10" s="890"/>
      <c r="F10" s="890"/>
      <c r="G10" s="890"/>
      <c r="H10" s="890"/>
      <c r="I10" s="890"/>
      <c r="J10" s="890"/>
      <c r="K10" s="890"/>
      <c r="L10" s="890"/>
      <c r="M10" s="890"/>
      <c r="N10" s="890"/>
      <c r="O10" s="890"/>
      <c r="P10" s="890"/>
      <c r="Q10" s="890"/>
      <c r="R10" s="890"/>
      <c r="S10" s="890"/>
      <c r="T10" s="460"/>
      <c r="U10" s="460"/>
    </row>
    <row r="11" spans="1:21" s="310" customFormat="1" ht="31.5" customHeight="1" x14ac:dyDescent="0.5">
      <c r="A11" s="891" t="s">
        <v>6473</v>
      </c>
      <c r="B11" s="891"/>
      <c r="C11" s="891"/>
      <c r="D11" s="891"/>
      <c r="E11" s="891"/>
      <c r="F11" s="891"/>
      <c r="G11" s="891"/>
      <c r="H11" s="891"/>
      <c r="I11" s="891"/>
      <c r="J11" s="891"/>
      <c r="K11" s="891"/>
      <c r="L11" s="891"/>
      <c r="M11" s="891"/>
      <c r="N11" s="891"/>
      <c r="O11" s="891"/>
      <c r="P11" s="891"/>
      <c r="Q11" s="891"/>
      <c r="R11" s="891"/>
      <c r="S11" s="891"/>
      <c r="T11" s="460"/>
      <c r="U11" s="460"/>
    </row>
    <row r="12" spans="1:21" s="176" customFormat="1" ht="12" customHeight="1" thickBot="1" x14ac:dyDescent="0.25">
      <c r="A12" s="842"/>
      <c r="B12" s="842"/>
      <c r="C12" s="843"/>
      <c r="D12" s="843"/>
      <c r="E12" s="416"/>
      <c r="F12" s="181"/>
      <c r="G12" s="182"/>
      <c r="H12" s="181"/>
      <c r="I12" s="184"/>
      <c r="J12" s="311"/>
      <c r="O12" s="177"/>
      <c r="P12" s="177"/>
      <c r="Q12" s="177"/>
      <c r="R12" s="177"/>
      <c r="S12" s="308"/>
    </row>
    <row r="13" spans="1:21" s="312" customFormat="1" ht="51.75" customHeight="1" thickTop="1" x14ac:dyDescent="0.15">
      <c r="A13" s="956" t="s">
        <v>4044</v>
      </c>
      <c r="B13" s="949" t="s">
        <v>5561</v>
      </c>
      <c r="C13" s="949" t="s">
        <v>6218</v>
      </c>
      <c r="D13" s="949" t="s">
        <v>3224</v>
      </c>
      <c r="E13" s="949" t="s">
        <v>3225</v>
      </c>
      <c r="F13" s="959" t="s">
        <v>3226</v>
      </c>
      <c r="G13" s="959" t="s">
        <v>6219</v>
      </c>
      <c r="H13" s="949" t="s">
        <v>6220</v>
      </c>
      <c r="I13" s="949" t="s">
        <v>3229</v>
      </c>
      <c r="J13" s="949" t="s">
        <v>3230</v>
      </c>
      <c r="K13" s="949" t="s">
        <v>1575</v>
      </c>
      <c r="L13" s="949"/>
      <c r="M13" s="949" t="s">
        <v>1576</v>
      </c>
      <c r="N13" s="949"/>
      <c r="O13" s="949" t="s">
        <v>1577</v>
      </c>
      <c r="P13" s="949"/>
      <c r="Q13" s="949"/>
      <c r="R13" s="949"/>
      <c r="S13" s="950" t="s">
        <v>1578</v>
      </c>
    </row>
    <row r="14" spans="1:21" s="312" customFormat="1" ht="11.25" x14ac:dyDescent="0.15">
      <c r="A14" s="957"/>
      <c r="B14" s="958"/>
      <c r="C14" s="958"/>
      <c r="D14" s="958"/>
      <c r="E14" s="958"/>
      <c r="F14" s="960"/>
      <c r="G14" s="960"/>
      <c r="H14" s="958"/>
      <c r="I14" s="958"/>
      <c r="J14" s="958"/>
      <c r="K14" s="437" t="s">
        <v>1581</v>
      </c>
      <c r="L14" s="437" t="s">
        <v>3231</v>
      </c>
      <c r="M14" s="437" t="s">
        <v>1581</v>
      </c>
      <c r="N14" s="437" t="s">
        <v>1580</v>
      </c>
      <c r="O14" s="437" t="s">
        <v>765</v>
      </c>
      <c r="P14" s="437" t="s">
        <v>766</v>
      </c>
      <c r="Q14" s="437" t="s">
        <v>767</v>
      </c>
      <c r="R14" s="437" t="s">
        <v>768</v>
      </c>
      <c r="S14" s="951"/>
    </row>
    <row r="15" spans="1:21" s="312" customFormat="1" ht="42.75" customHeight="1" x14ac:dyDescent="0.15">
      <c r="A15" s="450">
        <v>1</v>
      </c>
      <c r="B15" s="212" t="s">
        <v>5562</v>
      </c>
      <c r="C15" s="422" t="s">
        <v>6221</v>
      </c>
      <c r="D15" s="422" t="s">
        <v>3233</v>
      </c>
      <c r="E15" s="422" t="s">
        <v>3234</v>
      </c>
      <c r="F15" s="341">
        <v>16800</v>
      </c>
      <c r="G15" s="341" t="s">
        <v>3235</v>
      </c>
      <c r="H15" s="423">
        <v>42754</v>
      </c>
      <c r="I15" s="444" t="s">
        <v>5950</v>
      </c>
      <c r="J15" s="210" t="s">
        <v>5092</v>
      </c>
      <c r="K15" s="445" t="s">
        <v>6823</v>
      </c>
      <c r="L15" s="445" t="s">
        <v>6823</v>
      </c>
      <c r="M15" s="445" t="s">
        <v>6823</v>
      </c>
      <c r="N15" s="445" t="s">
        <v>6823</v>
      </c>
      <c r="O15" s="445" t="s">
        <v>6823</v>
      </c>
      <c r="P15" s="445" t="s">
        <v>6823</v>
      </c>
      <c r="Q15" s="445" t="s">
        <v>6823</v>
      </c>
      <c r="R15" s="445" t="s">
        <v>6823</v>
      </c>
      <c r="S15" s="306"/>
    </row>
    <row r="16" spans="1:21" s="312" customFormat="1" ht="35.25" customHeight="1" x14ac:dyDescent="0.15">
      <c r="A16" s="450">
        <v>2</v>
      </c>
      <c r="B16" s="212" t="s">
        <v>5563</v>
      </c>
      <c r="C16" s="422" t="s">
        <v>6222</v>
      </c>
      <c r="D16" s="422" t="s">
        <v>3240</v>
      </c>
      <c r="E16" s="422" t="s">
        <v>3234</v>
      </c>
      <c r="F16" s="341">
        <v>12000</v>
      </c>
      <c r="G16" s="341" t="s">
        <v>3235</v>
      </c>
      <c r="H16" s="423">
        <v>42754</v>
      </c>
      <c r="I16" s="444" t="s">
        <v>5950</v>
      </c>
      <c r="J16" s="210" t="s">
        <v>5093</v>
      </c>
      <c r="K16" s="445" t="s">
        <v>6823</v>
      </c>
      <c r="L16" s="445" t="s">
        <v>6823</v>
      </c>
      <c r="M16" s="445" t="s">
        <v>6823</v>
      </c>
      <c r="N16" s="445" t="s">
        <v>6823</v>
      </c>
      <c r="O16" s="445" t="s">
        <v>6823</v>
      </c>
      <c r="P16" s="445" t="s">
        <v>6823</v>
      </c>
      <c r="Q16" s="445" t="s">
        <v>6823</v>
      </c>
      <c r="R16" s="445" t="s">
        <v>6823</v>
      </c>
      <c r="S16" s="306"/>
    </row>
    <row r="17" spans="1:19" s="312" customFormat="1" ht="33.75" x14ac:dyDescent="0.15">
      <c r="A17" s="450">
        <v>3</v>
      </c>
      <c r="B17" s="212" t="s">
        <v>4050</v>
      </c>
      <c r="C17" s="422" t="s">
        <v>6223</v>
      </c>
      <c r="D17" s="422" t="s">
        <v>3243</v>
      </c>
      <c r="E17" s="422" t="s">
        <v>3244</v>
      </c>
      <c r="F17" s="341">
        <v>49800</v>
      </c>
      <c r="G17" s="341" t="s">
        <v>3235</v>
      </c>
      <c r="H17" s="423">
        <v>42754</v>
      </c>
      <c r="I17" s="444" t="s">
        <v>5950</v>
      </c>
      <c r="J17" s="210" t="s">
        <v>5094</v>
      </c>
      <c r="K17" s="445" t="s">
        <v>6823</v>
      </c>
      <c r="L17" s="445" t="s">
        <v>6823</v>
      </c>
      <c r="M17" s="445" t="s">
        <v>6823</v>
      </c>
      <c r="N17" s="445" t="s">
        <v>6823</v>
      </c>
      <c r="O17" s="445" t="s">
        <v>6823</v>
      </c>
      <c r="P17" s="445" t="s">
        <v>6823</v>
      </c>
      <c r="Q17" s="445" t="s">
        <v>6823</v>
      </c>
      <c r="R17" s="445" t="s">
        <v>6823</v>
      </c>
      <c r="S17" s="306"/>
    </row>
    <row r="18" spans="1:19" s="312" customFormat="1" ht="33.75" x14ac:dyDescent="0.15">
      <c r="A18" s="450">
        <v>4</v>
      </c>
      <c r="B18" s="212" t="s">
        <v>5951</v>
      </c>
      <c r="C18" s="422" t="s">
        <v>6224</v>
      </c>
      <c r="D18" s="422" t="s">
        <v>4830</v>
      </c>
      <c r="E18" s="422" t="s">
        <v>4831</v>
      </c>
      <c r="F18" s="341">
        <v>950</v>
      </c>
      <c r="G18" s="341" t="s">
        <v>3235</v>
      </c>
      <c r="H18" s="423">
        <v>42745</v>
      </c>
      <c r="I18" s="444" t="s">
        <v>5952</v>
      </c>
      <c r="J18" s="210" t="s">
        <v>5953</v>
      </c>
      <c r="K18" s="438" t="s">
        <v>769</v>
      </c>
      <c r="L18" s="439"/>
      <c r="M18" s="438" t="s">
        <v>769</v>
      </c>
      <c r="N18" s="439"/>
      <c r="O18" s="440"/>
      <c r="P18" s="440"/>
      <c r="Q18" s="440" t="s">
        <v>769</v>
      </c>
      <c r="R18" s="440"/>
      <c r="S18" s="402"/>
    </row>
    <row r="19" spans="1:19" s="312" customFormat="1" ht="33.75" x14ac:dyDescent="0.15">
      <c r="A19" s="450">
        <v>5</v>
      </c>
      <c r="B19" s="212" t="s">
        <v>5954</v>
      </c>
      <c r="C19" s="422" t="s">
        <v>6225</v>
      </c>
      <c r="D19" s="422" t="s">
        <v>5955</v>
      </c>
      <c r="E19" s="422" t="s">
        <v>5096</v>
      </c>
      <c r="F19" s="341">
        <v>37037.42</v>
      </c>
      <c r="G19" s="341" t="s">
        <v>3273</v>
      </c>
      <c r="H19" s="423">
        <v>42776</v>
      </c>
      <c r="I19" s="444" t="s">
        <v>6194</v>
      </c>
      <c r="J19" s="210" t="s">
        <v>5956</v>
      </c>
      <c r="K19" s="438" t="s">
        <v>769</v>
      </c>
      <c r="L19" s="439"/>
      <c r="M19" s="438" t="s">
        <v>769</v>
      </c>
      <c r="N19" s="439"/>
      <c r="O19" s="440" t="s">
        <v>769</v>
      </c>
      <c r="P19" s="440"/>
      <c r="Q19" s="440"/>
      <c r="R19" s="440"/>
      <c r="S19" s="402"/>
    </row>
    <row r="20" spans="1:19" s="312" customFormat="1" ht="33.75" x14ac:dyDescent="0.15">
      <c r="A20" s="964">
        <v>6</v>
      </c>
      <c r="B20" s="965" t="s">
        <v>5957</v>
      </c>
      <c r="C20" s="861" t="s">
        <v>6226</v>
      </c>
      <c r="D20" s="422" t="s">
        <v>5958</v>
      </c>
      <c r="E20" s="861" t="s">
        <v>5959</v>
      </c>
      <c r="F20" s="341">
        <f>29500+2065</f>
        <v>31565</v>
      </c>
      <c r="G20" s="341" t="s">
        <v>3273</v>
      </c>
      <c r="H20" s="423">
        <v>42782</v>
      </c>
      <c r="I20" s="444" t="s">
        <v>5960</v>
      </c>
      <c r="J20" s="210" t="s">
        <v>5961</v>
      </c>
      <c r="K20" s="538"/>
      <c r="L20" s="539"/>
      <c r="M20" s="538"/>
      <c r="N20" s="539"/>
      <c r="O20" s="538"/>
      <c r="P20" s="538"/>
      <c r="Q20" s="538"/>
      <c r="R20" s="538"/>
      <c r="S20" s="402" t="s">
        <v>6829</v>
      </c>
    </row>
    <row r="21" spans="1:19" s="312" customFormat="1" ht="33.75" x14ac:dyDescent="0.15">
      <c r="A21" s="964"/>
      <c r="B21" s="965"/>
      <c r="C21" s="861"/>
      <c r="D21" s="422" t="s">
        <v>5962</v>
      </c>
      <c r="E21" s="861"/>
      <c r="F21" s="341">
        <v>500</v>
      </c>
      <c r="G21" s="341" t="s">
        <v>3273</v>
      </c>
      <c r="H21" s="423">
        <v>42782</v>
      </c>
      <c r="I21" s="444" t="s">
        <v>5960</v>
      </c>
      <c r="J21" s="210" t="s">
        <v>5963</v>
      </c>
      <c r="K21" s="438" t="s">
        <v>769</v>
      </c>
      <c r="L21" s="439"/>
      <c r="M21" s="438" t="s">
        <v>769</v>
      </c>
      <c r="N21" s="439"/>
      <c r="O21" s="440" t="s">
        <v>769</v>
      </c>
      <c r="P21" s="440"/>
      <c r="Q21" s="440"/>
      <c r="R21" s="440"/>
      <c r="S21" s="306"/>
    </row>
    <row r="22" spans="1:19" s="312" customFormat="1" ht="22.5" x14ac:dyDescent="0.15">
      <c r="A22" s="964">
        <v>7</v>
      </c>
      <c r="B22" s="965" t="s">
        <v>5964</v>
      </c>
      <c r="C22" s="861" t="s">
        <v>6227</v>
      </c>
      <c r="D22" s="422" t="s">
        <v>5965</v>
      </c>
      <c r="E22" s="861" t="s">
        <v>5966</v>
      </c>
      <c r="F22" s="341">
        <v>2400</v>
      </c>
      <c r="G22" s="341" t="s">
        <v>3235</v>
      </c>
      <c r="H22" s="423">
        <v>42760</v>
      </c>
      <c r="I22" s="444" t="s">
        <v>5960</v>
      </c>
      <c r="J22" s="210" t="s">
        <v>5967</v>
      </c>
      <c r="K22" s="438" t="s">
        <v>769</v>
      </c>
      <c r="L22" s="439"/>
      <c r="M22" s="438" t="s">
        <v>769</v>
      </c>
      <c r="N22" s="439"/>
      <c r="O22" s="440" t="s">
        <v>769</v>
      </c>
      <c r="P22" s="440"/>
      <c r="Q22" s="440"/>
      <c r="R22" s="440"/>
      <c r="S22" s="306"/>
    </row>
    <row r="23" spans="1:19" s="312" customFormat="1" ht="22.5" x14ac:dyDescent="0.15">
      <c r="A23" s="964"/>
      <c r="B23" s="965"/>
      <c r="C23" s="861"/>
      <c r="D23" s="422" t="s">
        <v>4302</v>
      </c>
      <c r="E23" s="861"/>
      <c r="F23" s="341">
        <v>11100</v>
      </c>
      <c r="G23" s="341" t="s">
        <v>3235</v>
      </c>
      <c r="H23" s="423">
        <v>42760</v>
      </c>
      <c r="I23" s="444" t="s">
        <v>5960</v>
      </c>
      <c r="J23" s="210" t="s">
        <v>5968</v>
      </c>
      <c r="K23" s="438" t="s">
        <v>769</v>
      </c>
      <c r="L23" s="439"/>
      <c r="M23" s="438" t="s">
        <v>769</v>
      </c>
      <c r="N23" s="439"/>
      <c r="O23" s="440" t="s">
        <v>769</v>
      </c>
      <c r="P23" s="440"/>
      <c r="Q23" s="440"/>
      <c r="R23" s="440"/>
      <c r="S23" s="306"/>
    </row>
    <row r="24" spans="1:19" s="312" customFormat="1" ht="22.5" x14ac:dyDescent="0.15">
      <c r="A24" s="964">
        <v>8</v>
      </c>
      <c r="B24" s="965" t="s">
        <v>5969</v>
      </c>
      <c r="C24" s="861" t="s">
        <v>6228</v>
      </c>
      <c r="D24" s="422" t="s">
        <v>5970</v>
      </c>
      <c r="E24" s="861" t="s">
        <v>5971</v>
      </c>
      <c r="F24" s="341">
        <v>3300</v>
      </c>
      <c r="G24" s="341" t="s">
        <v>3235</v>
      </c>
      <c r="H24" s="862">
        <v>42765</v>
      </c>
      <c r="I24" s="444" t="s">
        <v>5960</v>
      </c>
      <c r="J24" s="210" t="s">
        <v>5972</v>
      </c>
      <c r="K24" s="438" t="s">
        <v>769</v>
      </c>
      <c r="L24" s="439"/>
      <c r="M24" s="438" t="s">
        <v>769</v>
      </c>
      <c r="N24" s="439"/>
      <c r="O24" s="440" t="s">
        <v>769</v>
      </c>
      <c r="P24" s="440"/>
      <c r="Q24" s="440"/>
      <c r="R24" s="440"/>
      <c r="S24" s="402"/>
    </row>
    <row r="25" spans="1:19" s="312" customFormat="1" ht="22.5" x14ac:dyDescent="0.15">
      <c r="A25" s="964"/>
      <c r="B25" s="965"/>
      <c r="C25" s="861"/>
      <c r="D25" s="422" t="s">
        <v>3288</v>
      </c>
      <c r="E25" s="861"/>
      <c r="F25" s="341">
        <v>2200</v>
      </c>
      <c r="G25" s="341" t="s">
        <v>3235</v>
      </c>
      <c r="H25" s="862"/>
      <c r="I25" s="444" t="s">
        <v>5960</v>
      </c>
      <c r="J25" s="210" t="s">
        <v>5973</v>
      </c>
      <c r="K25" s="438" t="s">
        <v>769</v>
      </c>
      <c r="L25" s="439"/>
      <c r="M25" s="438" t="s">
        <v>769</v>
      </c>
      <c r="N25" s="439"/>
      <c r="O25" s="440"/>
      <c r="P25" s="440" t="s">
        <v>769</v>
      </c>
      <c r="Q25" s="440"/>
      <c r="R25" s="440"/>
      <c r="S25" s="402"/>
    </row>
    <row r="26" spans="1:19" s="312" customFormat="1" ht="22.5" x14ac:dyDescent="0.15">
      <c r="A26" s="964"/>
      <c r="B26" s="965"/>
      <c r="C26" s="861"/>
      <c r="D26" s="422" t="s">
        <v>5974</v>
      </c>
      <c r="E26" s="861"/>
      <c r="F26" s="341">
        <v>500</v>
      </c>
      <c r="G26" s="341" t="s">
        <v>3235</v>
      </c>
      <c r="H26" s="862"/>
      <c r="I26" s="444" t="s">
        <v>5960</v>
      </c>
      <c r="J26" s="210" t="s">
        <v>5975</v>
      </c>
      <c r="K26" s="438" t="s">
        <v>769</v>
      </c>
      <c r="L26" s="439"/>
      <c r="M26" s="438" t="s">
        <v>769</v>
      </c>
      <c r="N26" s="439"/>
      <c r="O26" s="440"/>
      <c r="P26" s="440"/>
      <c r="Q26" s="440" t="s">
        <v>769</v>
      </c>
      <c r="R26" s="440"/>
      <c r="S26" s="306"/>
    </row>
    <row r="27" spans="1:19" s="312" customFormat="1" ht="18.75" x14ac:dyDescent="0.15">
      <c r="A27" s="964">
        <v>9</v>
      </c>
      <c r="B27" s="965" t="s">
        <v>5976</v>
      </c>
      <c r="C27" s="861" t="s">
        <v>6229</v>
      </c>
      <c r="D27" s="422" t="s">
        <v>3255</v>
      </c>
      <c r="E27" s="861" t="s">
        <v>5099</v>
      </c>
      <c r="F27" s="341">
        <v>90</v>
      </c>
      <c r="G27" s="341" t="s">
        <v>3235</v>
      </c>
      <c r="H27" s="862">
        <v>42747</v>
      </c>
      <c r="I27" s="444" t="s">
        <v>5977</v>
      </c>
      <c r="J27" s="210" t="s">
        <v>5978</v>
      </c>
      <c r="K27" s="438" t="s">
        <v>769</v>
      </c>
      <c r="L27" s="439"/>
      <c r="M27" s="438" t="s">
        <v>769</v>
      </c>
      <c r="N27" s="439"/>
      <c r="O27" s="440" t="s">
        <v>769</v>
      </c>
      <c r="P27" s="440"/>
      <c r="Q27" s="440"/>
      <c r="R27" s="440"/>
      <c r="S27" s="306"/>
    </row>
    <row r="28" spans="1:19" s="312" customFormat="1" ht="18.75" x14ac:dyDescent="0.15">
      <c r="A28" s="964"/>
      <c r="B28" s="965"/>
      <c r="C28" s="861"/>
      <c r="D28" s="422" t="s">
        <v>3258</v>
      </c>
      <c r="E28" s="861"/>
      <c r="F28" s="341">
        <v>90</v>
      </c>
      <c r="G28" s="341" t="s">
        <v>3235</v>
      </c>
      <c r="H28" s="862"/>
      <c r="I28" s="444" t="s">
        <v>5979</v>
      </c>
      <c r="J28" s="210" t="s">
        <v>5980</v>
      </c>
      <c r="K28" s="438" t="s">
        <v>769</v>
      </c>
      <c r="L28" s="439"/>
      <c r="M28" s="438" t="s">
        <v>769</v>
      </c>
      <c r="N28" s="439"/>
      <c r="O28" s="440" t="s">
        <v>769</v>
      </c>
      <c r="P28" s="440"/>
      <c r="Q28" s="440"/>
      <c r="R28" s="440"/>
      <c r="S28" s="306"/>
    </row>
    <row r="29" spans="1:19" s="312" customFormat="1" ht="18.75" x14ac:dyDescent="0.15">
      <c r="A29" s="964"/>
      <c r="B29" s="965"/>
      <c r="C29" s="861"/>
      <c r="D29" s="422" t="s">
        <v>3259</v>
      </c>
      <c r="E29" s="861"/>
      <c r="F29" s="341">
        <v>70</v>
      </c>
      <c r="G29" s="341" t="s">
        <v>3235</v>
      </c>
      <c r="H29" s="862"/>
      <c r="I29" s="444" t="s">
        <v>5981</v>
      </c>
      <c r="J29" s="210" t="s">
        <v>5982</v>
      </c>
      <c r="K29" s="438" t="s">
        <v>769</v>
      </c>
      <c r="L29" s="439"/>
      <c r="M29" s="438" t="s">
        <v>769</v>
      </c>
      <c r="N29" s="439"/>
      <c r="O29" s="440" t="s">
        <v>769</v>
      </c>
      <c r="P29" s="440"/>
      <c r="Q29" s="440"/>
      <c r="R29" s="440"/>
      <c r="S29" s="306"/>
    </row>
    <row r="30" spans="1:19" s="312" customFormat="1" ht="18.75" x14ac:dyDescent="0.15">
      <c r="A30" s="964"/>
      <c r="B30" s="965"/>
      <c r="C30" s="861"/>
      <c r="D30" s="422" t="s">
        <v>5104</v>
      </c>
      <c r="E30" s="861"/>
      <c r="F30" s="341">
        <v>45</v>
      </c>
      <c r="G30" s="341" t="s">
        <v>3235</v>
      </c>
      <c r="H30" s="862"/>
      <c r="I30" s="444" t="s">
        <v>5981</v>
      </c>
      <c r="J30" s="210" t="s">
        <v>5983</v>
      </c>
      <c r="K30" s="438" t="s">
        <v>769</v>
      </c>
      <c r="L30" s="439"/>
      <c r="M30" s="438" t="s">
        <v>769</v>
      </c>
      <c r="N30" s="439"/>
      <c r="O30" s="440" t="s">
        <v>769</v>
      </c>
      <c r="P30" s="440"/>
      <c r="Q30" s="440"/>
      <c r="R30" s="440"/>
      <c r="S30" s="306"/>
    </row>
    <row r="31" spans="1:19" s="312" customFormat="1" ht="22.5" x14ac:dyDescent="0.15">
      <c r="A31" s="964">
        <v>10</v>
      </c>
      <c r="B31" s="965" t="s">
        <v>5984</v>
      </c>
      <c r="C31" s="861" t="s">
        <v>6230</v>
      </c>
      <c r="D31" s="422" t="s">
        <v>5985</v>
      </c>
      <c r="E31" s="861" t="s">
        <v>5986</v>
      </c>
      <c r="F31" s="341">
        <v>300</v>
      </c>
      <c r="G31" s="341" t="s">
        <v>3273</v>
      </c>
      <c r="H31" s="862">
        <v>42768</v>
      </c>
      <c r="I31" s="444" t="s">
        <v>5987</v>
      </c>
      <c r="J31" s="210" t="s">
        <v>5988</v>
      </c>
      <c r="K31" s="438" t="s">
        <v>769</v>
      </c>
      <c r="L31" s="439"/>
      <c r="M31" s="438" t="s">
        <v>769</v>
      </c>
      <c r="N31" s="439"/>
      <c r="O31" s="440" t="s">
        <v>769</v>
      </c>
      <c r="P31" s="440"/>
      <c r="Q31" s="440"/>
      <c r="R31" s="440"/>
      <c r="S31" s="306"/>
    </row>
    <row r="32" spans="1:19" s="312" customFormat="1" ht="22.5" x14ac:dyDescent="0.15">
      <c r="A32" s="964"/>
      <c r="B32" s="965"/>
      <c r="C32" s="861"/>
      <c r="D32" s="422" t="s">
        <v>5989</v>
      </c>
      <c r="E32" s="861"/>
      <c r="F32" s="341">
        <v>1500</v>
      </c>
      <c r="G32" s="341" t="s">
        <v>3273</v>
      </c>
      <c r="H32" s="862"/>
      <c r="I32" s="444" t="s">
        <v>5987</v>
      </c>
      <c r="J32" s="210" t="s">
        <v>5990</v>
      </c>
      <c r="K32" s="438" t="s">
        <v>769</v>
      </c>
      <c r="L32" s="439"/>
      <c r="M32" s="438" t="s">
        <v>769</v>
      </c>
      <c r="N32" s="439"/>
      <c r="O32" s="440"/>
      <c r="P32" s="440"/>
      <c r="Q32" s="440" t="s">
        <v>769</v>
      </c>
      <c r="R32" s="440"/>
      <c r="S32" s="306"/>
    </row>
    <row r="33" spans="1:19" s="312" customFormat="1" ht="22.5" x14ac:dyDescent="0.15">
      <c r="A33" s="964"/>
      <c r="B33" s="965"/>
      <c r="C33" s="861"/>
      <c r="D33" s="422" t="s">
        <v>5991</v>
      </c>
      <c r="E33" s="861"/>
      <c r="F33" s="341">
        <v>2700</v>
      </c>
      <c r="G33" s="341" t="s">
        <v>3273</v>
      </c>
      <c r="H33" s="862"/>
      <c r="I33" s="444" t="s">
        <v>5987</v>
      </c>
      <c r="J33" s="210" t="s">
        <v>5992</v>
      </c>
      <c r="K33" s="438" t="s">
        <v>769</v>
      </c>
      <c r="L33" s="439"/>
      <c r="M33" s="438" t="s">
        <v>769</v>
      </c>
      <c r="N33" s="439"/>
      <c r="O33" s="440"/>
      <c r="P33" s="440"/>
      <c r="Q33" s="440" t="s">
        <v>769</v>
      </c>
      <c r="R33" s="440"/>
      <c r="S33" s="306"/>
    </row>
    <row r="34" spans="1:19" s="312" customFormat="1" ht="22.5" x14ac:dyDescent="0.15">
      <c r="A34" s="964">
        <v>11</v>
      </c>
      <c r="B34" s="965" t="s">
        <v>5993</v>
      </c>
      <c r="C34" s="861" t="s">
        <v>6231</v>
      </c>
      <c r="D34" s="422" t="s">
        <v>3656</v>
      </c>
      <c r="E34" s="861" t="s">
        <v>5994</v>
      </c>
      <c r="F34" s="341">
        <v>300</v>
      </c>
      <c r="G34" s="341" t="s">
        <v>3235</v>
      </c>
      <c r="H34" s="862">
        <v>42752</v>
      </c>
      <c r="I34" s="444" t="s">
        <v>5960</v>
      </c>
      <c r="J34" s="210" t="s">
        <v>5995</v>
      </c>
      <c r="K34" s="438" t="s">
        <v>769</v>
      </c>
      <c r="L34" s="439"/>
      <c r="M34" s="438" t="s">
        <v>769</v>
      </c>
      <c r="N34" s="439"/>
      <c r="O34" s="440" t="s">
        <v>769</v>
      </c>
      <c r="P34" s="440"/>
      <c r="Q34" s="440"/>
      <c r="R34" s="440"/>
      <c r="S34" s="402"/>
    </row>
    <row r="35" spans="1:19" s="312" customFormat="1" ht="22.5" x14ac:dyDescent="0.15">
      <c r="A35" s="964"/>
      <c r="B35" s="965"/>
      <c r="C35" s="861"/>
      <c r="D35" s="422" t="s">
        <v>3266</v>
      </c>
      <c r="E35" s="861"/>
      <c r="F35" s="341">
        <v>1700</v>
      </c>
      <c r="G35" s="341" t="s">
        <v>3235</v>
      </c>
      <c r="H35" s="862"/>
      <c r="I35" s="444" t="s">
        <v>5960</v>
      </c>
      <c r="J35" s="210" t="s">
        <v>5996</v>
      </c>
      <c r="K35" s="538"/>
      <c r="L35" s="539"/>
      <c r="M35" s="538"/>
      <c r="N35" s="539"/>
      <c r="O35" s="538"/>
      <c r="P35" s="538"/>
      <c r="Q35" s="538"/>
      <c r="R35" s="538"/>
      <c r="S35" s="402" t="s">
        <v>6829</v>
      </c>
    </row>
    <row r="36" spans="1:19" s="312" customFormat="1" ht="33.75" x14ac:dyDescent="0.15">
      <c r="A36" s="450">
        <v>12</v>
      </c>
      <c r="B36" s="212" t="s">
        <v>5997</v>
      </c>
      <c r="C36" s="422" t="s">
        <v>6232</v>
      </c>
      <c r="D36" s="422" t="s">
        <v>5998</v>
      </c>
      <c r="E36" s="422" t="s">
        <v>5999</v>
      </c>
      <c r="F36" s="341">
        <v>15226.75</v>
      </c>
      <c r="G36" s="341" t="s">
        <v>3235</v>
      </c>
      <c r="H36" s="423">
        <v>42761</v>
      </c>
      <c r="I36" s="444" t="s">
        <v>5960</v>
      </c>
      <c r="J36" s="210" t="s">
        <v>6000</v>
      </c>
      <c r="K36" s="438" t="s">
        <v>769</v>
      </c>
      <c r="L36" s="439"/>
      <c r="M36" s="438" t="s">
        <v>769</v>
      </c>
      <c r="N36" s="439"/>
      <c r="O36" s="440" t="s">
        <v>769</v>
      </c>
      <c r="P36" s="440"/>
      <c r="Q36" s="440"/>
      <c r="R36" s="440"/>
      <c r="S36" s="306"/>
    </row>
    <row r="37" spans="1:19" s="312" customFormat="1" ht="51" customHeight="1" x14ac:dyDescent="0.15">
      <c r="A37" s="450">
        <v>13</v>
      </c>
      <c r="B37" s="212" t="s">
        <v>6001</v>
      </c>
      <c r="C37" s="422" t="s">
        <v>6233</v>
      </c>
      <c r="D37" s="422" t="s">
        <v>3424</v>
      </c>
      <c r="E37" s="422" t="s">
        <v>6002</v>
      </c>
      <c r="F37" s="341">
        <v>4177.2</v>
      </c>
      <c r="G37" s="341" t="s">
        <v>3235</v>
      </c>
      <c r="H37" s="423">
        <v>42755</v>
      </c>
      <c r="I37" s="444" t="s">
        <v>5960</v>
      </c>
      <c r="J37" s="210" t="s">
        <v>6003</v>
      </c>
      <c r="K37" s="438" t="s">
        <v>769</v>
      </c>
      <c r="L37" s="439"/>
      <c r="M37" s="438" t="s">
        <v>769</v>
      </c>
      <c r="N37" s="439"/>
      <c r="O37" s="440" t="s">
        <v>769</v>
      </c>
      <c r="P37" s="440"/>
      <c r="Q37" s="440"/>
      <c r="R37" s="440"/>
      <c r="S37" s="306"/>
    </row>
    <row r="38" spans="1:19" s="312" customFormat="1" ht="33.75" x14ac:dyDescent="0.15">
      <c r="A38" s="450">
        <v>14</v>
      </c>
      <c r="B38" s="212" t="s">
        <v>6004</v>
      </c>
      <c r="C38" s="422" t="s">
        <v>6234</v>
      </c>
      <c r="D38" s="422" t="s">
        <v>3626</v>
      </c>
      <c r="E38" s="422" t="s">
        <v>6005</v>
      </c>
      <c r="F38" s="341">
        <v>9956</v>
      </c>
      <c r="G38" s="341" t="s">
        <v>3235</v>
      </c>
      <c r="H38" s="423">
        <v>42765</v>
      </c>
      <c r="I38" s="444" t="s">
        <v>6006</v>
      </c>
      <c r="J38" s="210" t="s">
        <v>6007</v>
      </c>
      <c r="K38" s="438" t="s">
        <v>769</v>
      </c>
      <c r="L38" s="439"/>
      <c r="M38" s="438" t="s">
        <v>769</v>
      </c>
      <c r="N38" s="439"/>
      <c r="O38" s="440" t="s">
        <v>769</v>
      </c>
      <c r="P38" s="440"/>
      <c r="Q38" s="440"/>
      <c r="R38" s="440"/>
      <c r="S38" s="306"/>
    </row>
    <row r="39" spans="1:19" s="312" customFormat="1" ht="18.75" x14ac:dyDescent="0.15">
      <c r="A39" s="964">
        <v>15</v>
      </c>
      <c r="B39" s="965" t="s">
        <v>6008</v>
      </c>
      <c r="C39" s="861" t="s">
        <v>6235</v>
      </c>
      <c r="D39" s="422" t="s">
        <v>6009</v>
      </c>
      <c r="E39" s="861" t="s">
        <v>6010</v>
      </c>
      <c r="F39" s="341">
        <v>1029</v>
      </c>
      <c r="G39" s="341" t="s">
        <v>3273</v>
      </c>
      <c r="H39" s="862">
        <v>42773</v>
      </c>
      <c r="I39" s="444" t="s">
        <v>6011</v>
      </c>
      <c r="J39" s="210" t="s">
        <v>6012</v>
      </c>
      <c r="K39" s="438" t="s">
        <v>769</v>
      </c>
      <c r="L39" s="439"/>
      <c r="M39" s="438" t="s">
        <v>769</v>
      </c>
      <c r="N39" s="439"/>
      <c r="O39" s="440"/>
      <c r="P39" s="440"/>
      <c r="Q39" s="440" t="s">
        <v>769</v>
      </c>
      <c r="R39" s="440"/>
      <c r="S39" s="306"/>
    </row>
    <row r="40" spans="1:19" s="312" customFormat="1" ht="18.75" x14ac:dyDescent="0.15">
      <c r="A40" s="964"/>
      <c r="B40" s="965"/>
      <c r="C40" s="861"/>
      <c r="D40" s="422" t="s">
        <v>3413</v>
      </c>
      <c r="E40" s="861"/>
      <c r="F40" s="341">
        <v>790</v>
      </c>
      <c r="G40" s="341" t="s">
        <v>3273</v>
      </c>
      <c r="H40" s="862"/>
      <c r="I40" s="444" t="s">
        <v>6013</v>
      </c>
      <c r="J40" s="210" t="s">
        <v>6014</v>
      </c>
      <c r="K40" s="438" t="s">
        <v>769</v>
      </c>
      <c r="L40" s="439"/>
      <c r="M40" s="438" t="s">
        <v>769</v>
      </c>
      <c r="N40" s="439"/>
      <c r="O40" s="440" t="s">
        <v>769</v>
      </c>
      <c r="P40" s="440"/>
      <c r="Q40" s="440"/>
      <c r="R40" s="440"/>
      <c r="S40" s="306"/>
    </row>
    <row r="41" spans="1:19" s="312" customFormat="1" ht="18.75" x14ac:dyDescent="0.15">
      <c r="A41" s="964"/>
      <c r="B41" s="965"/>
      <c r="C41" s="861"/>
      <c r="D41" s="422" t="s">
        <v>3410</v>
      </c>
      <c r="E41" s="861"/>
      <c r="F41" s="341">
        <v>5456</v>
      </c>
      <c r="G41" s="341" t="s">
        <v>3273</v>
      </c>
      <c r="H41" s="862"/>
      <c r="I41" s="444" t="s">
        <v>6015</v>
      </c>
      <c r="J41" s="210" t="s">
        <v>6016</v>
      </c>
      <c r="K41" s="438" t="s">
        <v>769</v>
      </c>
      <c r="L41" s="439"/>
      <c r="M41" s="438" t="s">
        <v>769</v>
      </c>
      <c r="N41" s="439"/>
      <c r="O41" s="440" t="s">
        <v>769</v>
      </c>
      <c r="P41" s="440"/>
      <c r="Q41" s="440"/>
      <c r="R41" s="440"/>
      <c r="S41" s="306"/>
    </row>
    <row r="42" spans="1:19" s="312" customFormat="1" ht="18.75" x14ac:dyDescent="0.15">
      <c r="A42" s="964">
        <v>16</v>
      </c>
      <c r="B42" s="965" t="s">
        <v>6017</v>
      </c>
      <c r="C42" s="861" t="s">
        <v>6236</v>
      </c>
      <c r="D42" s="422" t="s">
        <v>3410</v>
      </c>
      <c r="E42" s="861" t="s">
        <v>5188</v>
      </c>
      <c r="F42" s="341">
        <v>3832.5</v>
      </c>
      <c r="G42" s="341" t="s">
        <v>3235</v>
      </c>
      <c r="H42" s="862">
        <v>42762</v>
      </c>
      <c r="I42" s="444" t="s">
        <v>6018</v>
      </c>
      <c r="J42" s="210" t="s">
        <v>6019</v>
      </c>
      <c r="K42" s="438" t="s">
        <v>769</v>
      </c>
      <c r="L42" s="439"/>
      <c r="M42" s="438" t="s">
        <v>769</v>
      </c>
      <c r="N42" s="439"/>
      <c r="O42" s="440" t="s">
        <v>769</v>
      </c>
      <c r="P42" s="440"/>
      <c r="Q42" s="440"/>
      <c r="R42" s="440"/>
      <c r="S42" s="306"/>
    </row>
    <row r="43" spans="1:19" s="312" customFormat="1" ht="18.75" x14ac:dyDescent="0.15">
      <c r="A43" s="964"/>
      <c r="B43" s="965"/>
      <c r="C43" s="861"/>
      <c r="D43" s="422" t="s">
        <v>3413</v>
      </c>
      <c r="E43" s="861"/>
      <c r="F43" s="341">
        <v>6851.5</v>
      </c>
      <c r="G43" s="341" t="s">
        <v>3235</v>
      </c>
      <c r="H43" s="862"/>
      <c r="I43" s="444" t="s">
        <v>6018</v>
      </c>
      <c r="J43" s="210" t="s">
        <v>6020</v>
      </c>
      <c r="K43" s="438" t="s">
        <v>769</v>
      </c>
      <c r="L43" s="439"/>
      <c r="M43" s="438" t="s">
        <v>769</v>
      </c>
      <c r="N43" s="439"/>
      <c r="O43" s="440" t="s">
        <v>769</v>
      </c>
      <c r="P43" s="440"/>
      <c r="Q43" s="440"/>
      <c r="R43" s="440"/>
      <c r="S43" s="306"/>
    </row>
    <row r="44" spans="1:19" s="312" customFormat="1" ht="45" x14ac:dyDescent="0.15">
      <c r="A44" s="450">
        <v>17</v>
      </c>
      <c r="B44" s="212" t="s">
        <v>6021</v>
      </c>
      <c r="C44" s="422" t="s">
        <v>6237</v>
      </c>
      <c r="D44" s="422" t="s">
        <v>3410</v>
      </c>
      <c r="E44" s="422" t="s">
        <v>6022</v>
      </c>
      <c r="F44" s="341">
        <v>5743</v>
      </c>
      <c r="G44" s="341" t="s">
        <v>3273</v>
      </c>
      <c r="H44" s="423">
        <v>42773</v>
      </c>
      <c r="I44" s="444" t="s">
        <v>6023</v>
      </c>
      <c r="J44" s="210" t="s">
        <v>6024</v>
      </c>
      <c r="K44" s="438" t="s">
        <v>769</v>
      </c>
      <c r="L44" s="439"/>
      <c r="M44" s="438" t="s">
        <v>769</v>
      </c>
      <c r="N44" s="439"/>
      <c r="O44" s="440" t="s">
        <v>769</v>
      </c>
      <c r="P44" s="440"/>
      <c r="Q44" s="440"/>
      <c r="R44" s="440"/>
      <c r="S44" s="306"/>
    </row>
    <row r="45" spans="1:19" s="312" customFormat="1" ht="45" x14ac:dyDescent="0.15">
      <c r="A45" s="450">
        <v>18</v>
      </c>
      <c r="B45" s="212" t="s">
        <v>6025</v>
      </c>
      <c r="C45" s="422" t="s">
        <v>6238</v>
      </c>
      <c r="D45" s="422" t="s">
        <v>6026</v>
      </c>
      <c r="E45" s="422" t="s">
        <v>6027</v>
      </c>
      <c r="F45" s="341">
        <v>12835</v>
      </c>
      <c r="G45" s="341" t="s">
        <v>3273</v>
      </c>
      <c r="H45" s="423">
        <v>42775</v>
      </c>
      <c r="I45" s="444" t="s">
        <v>5987</v>
      </c>
      <c r="J45" s="210" t="s">
        <v>6028</v>
      </c>
      <c r="K45" s="438" t="s">
        <v>769</v>
      </c>
      <c r="L45" s="439"/>
      <c r="M45" s="438" t="s">
        <v>769</v>
      </c>
      <c r="N45" s="439"/>
      <c r="O45" s="440" t="s">
        <v>769</v>
      </c>
      <c r="P45" s="440"/>
      <c r="Q45" s="440"/>
      <c r="R45" s="440"/>
      <c r="S45" s="306"/>
    </row>
    <row r="46" spans="1:19" s="312" customFormat="1" ht="22.5" x14ac:dyDescent="0.15">
      <c r="A46" s="450">
        <v>19</v>
      </c>
      <c r="B46" s="212" t="s">
        <v>6239</v>
      </c>
      <c r="C46" s="422" t="s">
        <v>6240</v>
      </c>
      <c r="D46" s="422" t="s">
        <v>6241</v>
      </c>
      <c r="E46" s="422" t="s">
        <v>6241</v>
      </c>
      <c r="F46" s="341" t="s">
        <v>3238</v>
      </c>
      <c r="G46" s="341" t="s">
        <v>3273</v>
      </c>
      <c r="H46" s="423">
        <v>42788</v>
      </c>
      <c r="I46" s="444" t="s">
        <v>6241</v>
      </c>
      <c r="J46" s="210" t="s">
        <v>3238</v>
      </c>
      <c r="K46" s="445" t="s">
        <v>6764</v>
      </c>
      <c r="L46" s="445" t="s">
        <v>6764</v>
      </c>
      <c r="M46" s="445" t="s">
        <v>6764</v>
      </c>
      <c r="N46" s="445" t="s">
        <v>6764</v>
      </c>
      <c r="O46" s="445" t="s">
        <v>6764</v>
      </c>
      <c r="P46" s="445" t="s">
        <v>6764</v>
      </c>
      <c r="Q46" s="445" t="s">
        <v>6764</v>
      </c>
      <c r="R46" s="445" t="s">
        <v>6764</v>
      </c>
      <c r="S46" s="306"/>
    </row>
    <row r="47" spans="1:19" s="312" customFormat="1" ht="39.75" customHeight="1" x14ac:dyDescent="0.15">
      <c r="A47" s="964">
        <v>20</v>
      </c>
      <c r="B47" s="212" t="s">
        <v>6029</v>
      </c>
      <c r="C47" s="861" t="s">
        <v>6242</v>
      </c>
      <c r="D47" s="967" t="s">
        <v>6030</v>
      </c>
      <c r="E47" s="861" t="s">
        <v>6031</v>
      </c>
      <c r="F47" s="341">
        <v>20150</v>
      </c>
      <c r="G47" s="341" t="s">
        <v>3273</v>
      </c>
      <c r="H47" s="423">
        <v>42781</v>
      </c>
      <c r="I47" s="862" t="s">
        <v>5987</v>
      </c>
      <c r="J47" s="210" t="s">
        <v>6032</v>
      </c>
      <c r="K47" s="961" t="s">
        <v>769</v>
      </c>
      <c r="L47" s="961"/>
      <c r="M47" s="961" t="s">
        <v>769</v>
      </c>
      <c r="N47" s="961"/>
      <c r="O47" s="961" t="s">
        <v>769</v>
      </c>
      <c r="P47" s="961"/>
      <c r="Q47" s="961"/>
      <c r="R47" s="961"/>
      <c r="S47" s="963"/>
    </row>
    <row r="48" spans="1:19" s="312" customFormat="1" ht="33.75" x14ac:dyDescent="0.15">
      <c r="A48" s="964"/>
      <c r="B48" s="430" t="s">
        <v>6474</v>
      </c>
      <c r="C48" s="861"/>
      <c r="D48" s="967"/>
      <c r="E48" s="861"/>
      <c r="F48" s="341">
        <f>+F47*0.2</f>
        <v>4030</v>
      </c>
      <c r="G48" s="341" t="s">
        <v>3648</v>
      </c>
      <c r="H48" s="423">
        <v>42957</v>
      </c>
      <c r="I48" s="862"/>
      <c r="J48" s="210" t="s">
        <v>6765</v>
      </c>
      <c r="K48" s="961"/>
      <c r="L48" s="961"/>
      <c r="M48" s="961"/>
      <c r="N48" s="961"/>
      <c r="O48" s="961"/>
      <c r="P48" s="961"/>
      <c r="Q48" s="961"/>
      <c r="R48" s="961"/>
      <c r="S48" s="963"/>
    </row>
    <row r="49" spans="1:19" s="312" customFormat="1" ht="33.75" x14ac:dyDescent="0.15">
      <c r="A49" s="450">
        <v>21</v>
      </c>
      <c r="B49" s="212" t="s">
        <v>6033</v>
      </c>
      <c r="C49" s="422" t="s">
        <v>6243</v>
      </c>
      <c r="D49" s="422" t="s">
        <v>3363</v>
      </c>
      <c r="E49" s="422" t="s">
        <v>6034</v>
      </c>
      <c r="F49" s="341">
        <v>13680</v>
      </c>
      <c r="G49" s="341" t="s">
        <v>3273</v>
      </c>
      <c r="H49" s="423">
        <v>42790</v>
      </c>
      <c r="I49" s="444" t="s">
        <v>5987</v>
      </c>
      <c r="J49" s="210" t="s">
        <v>6035</v>
      </c>
      <c r="K49" s="438" t="s">
        <v>769</v>
      </c>
      <c r="L49" s="439"/>
      <c r="M49" s="438" t="s">
        <v>769</v>
      </c>
      <c r="N49" s="439"/>
      <c r="O49" s="440"/>
      <c r="P49" s="440"/>
      <c r="Q49" s="440" t="s">
        <v>769</v>
      </c>
      <c r="R49" s="440"/>
      <c r="S49" s="306"/>
    </row>
    <row r="50" spans="1:19" s="312" customFormat="1" ht="33.75" x14ac:dyDescent="0.15">
      <c r="A50" s="450">
        <v>22</v>
      </c>
      <c r="B50" s="212" t="s">
        <v>6036</v>
      </c>
      <c r="C50" s="422" t="s">
        <v>6244</v>
      </c>
      <c r="D50" s="422" t="s">
        <v>6037</v>
      </c>
      <c r="E50" s="422" t="s">
        <v>6038</v>
      </c>
      <c r="F50" s="341">
        <v>2385</v>
      </c>
      <c r="G50" s="341" t="s">
        <v>3273</v>
      </c>
      <c r="H50" s="423">
        <v>42775</v>
      </c>
      <c r="I50" s="444" t="s">
        <v>6039</v>
      </c>
      <c r="J50" s="206" t="s">
        <v>6040</v>
      </c>
      <c r="K50" s="438" t="s">
        <v>769</v>
      </c>
      <c r="L50" s="439"/>
      <c r="M50" s="438" t="s">
        <v>769</v>
      </c>
      <c r="N50" s="439"/>
      <c r="O50" s="440" t="s">
        <v>769</v>
      </c>
      <c r="P50" s="440"/>
      <c r="Q50" s="440"/>
      <c r="R50" s="440"/>
      <c r="S50" s="402"/>
    </row>
    <row r="51" spans="1:19" s="312" customFormat="1" ht="45" x14ac:dyDescent="0.15">
      <c r="A51" s="450">
        <v>23</v>
      </c>
      <c r="B51" s="212" t="s">
        <v>6041</v>
      </c>
      <c r="C51" s="422" t="s">
        <v>6245</v>
      </c>
      <c r="D51" s="422" t="s">
        <v>3424</v>
      </c>
      <c r="E51" s="422" t="s">
        <v>6766</v>
      </c>
      <c r="F51" s="341">
        <v>8906.64</v>
      </c>
      <c r="G51" s="341" t="s">
        <v>3273</v>
      </c>
      <c r="H51" s="423">
        <v>42782</v>
      </c>
      <c r="I51" s="444" t="s">
        <v>6195</v>
      </c>
      <c r="J51" s="210" t="s">
        <v>6475</v>
      </c>
      <c r="K51" s="438" t="s">
        <v>769</v>
      </c>
      <c r="L51" s="439"/>
      <c r="M51" s="438" t="s">
        <v>769</v>
      </c>
      <c r="N51" s="439"/>
      <c r="O51" s="440"/>
      <c r="P51" s="440"/>
      <c r="Q51" s="440"/>
      <c r="R51" s="440" t="s">
        <v>769</v>
      </c>
      <c r="S51" s="402"/>
    </row>
    <row r="52" spans="1:19" s="312" customFormat="1" ht="34.5" customHeight="1" x14ac:dyDescent="0.15">
      <c r="A52" s="450">
        <v>24</v>
      </c>
      <c r="B52" s="212" t="s">
        <v>6042</v>
      </c>
      <c r="C52" s="422" t="s">
        <v>6246</v>
      </c>
      <c r="D52" s="422" t="s">
        <v>5955</v>
      </c>
      <c r="E52" s="422" t="s">
        <v>6043</v>
      </c>
      <c r="F52" s="341">
        <v>19720</v>
      </c>
      <c r="G52" s="341" t="s">
        <v>3273</v>
      </c>
      <c r="H52" s="423">
        <v>42776</v>
      </c>
      <c r="I52" s="444" t="s">
        <v>6194</v>
      </c>
      <c r="J52" s="210" t="s">
        <v>6044</v>
      </c>
      <c r="K52" s="438" t="s">
        <v>769</v>
      </c>
      <c r="L52" s="439"/>
      <c r="M52" s="438" t="s">
        <v>769</v>
      </c>
      <c r="N52" s="439"/>
      <c r="O52" s="440" t="s">
        <v>769</v>
      </c>
      <c r="P52" s="440"/>
      <c r="Q52" s="440"/>
      <c r="R52" s="440"/>
      <c r="S52" s="402"/>
    </row>
    <row r="53" spans="1:19" s="312" customFormat="1" ht="33" customHeight="1" x14ac:dyDescent="0.15">
      <c r="A53" s="964">
        <v>25</v>
      </c>
      <c r="B53" s="965" t="s">
        <v>6045</v>
      </c>
      <c r="C53" s="861" t="s">
        <v>6247</v>
      </c>
      <c r="D53" s="422" t="s">
        <v>3431</v>
      </c>
      <c r="E53" s="861" t="s">
        <v>6046</v>
      </c>
      <c r="F53" s="341">
        <v>10000</v>
      </c>
      <c r="G53" s="341" t="s">
        <v>3407</v>
      </c>
      <c r="H53" s="423">
        <v>42801</v>
      </c>
      <c r="I53" s="444" t="s">
        <v>6047</v>
      </c>
      <c r="J53" s="210" t="s">
        <v>6192</v>
      </c>
      <c r="K53" s="438" t="s">
        <v>769</v>
      </c>
      <c r="L53" s="439"/>
      <c r="M53" s="438" t="s">
        <v>769</v>
      </c>
      <c r="N53" s="439"/>
      <c r="O53" s="440" t="s">
        <v>769</v>
      </c>
      <c r="P53" s="440"/>
      <c r="Q53" s="440"/>
      <c r="R53" s="440"/>
      <c r="S53" s="306"/>
    </row>
    <row r="54" spans="1:19" s="312" customFormat="1" ht="33.75" x14ac:dyDescent="0.15">
      <c r="A54" s="964"/>
      <c r="B54" s="965"/>
      <c r="C54" s="861"/>
      <c r="D54" s="422" t="s">
        <v>5426</v>
      </c>
      <c r="E54" s="861"/>
      <c r="F54" s="341">
        <v>22800</v>
      </c>
      <c r="G54" s="341" t="s">
        <v>3407</v>
      </c>
      <c r="H54" s="423">
        <v>42801</v>
      </c>
      <c r="I54" s="444" t="s">
        <v>5987</v>
      </c>
      <c r="J54" s="210" t="s">
        <v>6048</v>
      </c>
      <c r="K54" s="438" t="s">
        <v>769</v>
      </c>
      <c r="L54" s="439"/>
      <c r="M54" s="438" t="s">
        <v>769</v>
      </c>
      <c r="N54" s="439"/>
      <c r="O54" s="440" t="s">
        <v>769</v>
      </c>
      <c r="P54" s="440"/>
      <c r="Q54" s="440"/>
      <c r="R54" s="440"/>
      <c r="S54" s="402"/>
    </row>
    <row r="55" spans="1:19" s="312" customFormat="1" ht="36.75" customHeight="1" x14ac:dyDescent="0.15">
      <c r="A55" s="450">
        <v>26</v>
      </c>
      <c r="B55" s="212" t="s">
        <v>6049</v>
      </c>
      <c r="C55" s="422" t="s">
        <v>6248</v>
      </c>
      <c r="D55" s="422" t="s">
        <v>4058</v>
      </c>
      <c r="E55" s="422" t="s">
        <v>6050</v>
      </c>
      <c r="F55" s="341">
        <v>1600</v>
      </c>
      <c r="G55" s="341" t="s">
        <v>3273</v>
      </c>
      <c r="H55" s="423">
        <v>42772</v>
      </c>
      <c r="I55" s="444" t="s">
        <v>5987</v>
      </c>
      <c r="J55" s="210" t="s">
        <v>6051</v>
      </c>
      <c r="K55" s="438" t="s">
        <v>769</v>
      </c>
      <c r="L55" s="439"/>
      <c r="M55" s="438" t="s">
        <v>769</v>
      </c>
      <c r="N55" s="439"/>
      <c r="O55" s="440"/>
      <c r="P55" s="440"/>
      <c r="Q55" s="440" t="s">
        <v>769</v>
      </c>
      <c r="R55" s="440"/>
      <c r="S55" s="306"/>
    </row>
    <row r="56" spans="1:19" s="312" customFormat="1" ht="36.75" customHeight="1" x14ac:dyDescent="0.15">
      <c r="A56" s="964">
        <v>27</v>
      </c>
      <c r="B56" s="212" t="s">
        <v>6052</v>
      </c>
      <c r="C56" s="861" t="s">
        <v>6249</v>
      </c>
      <c r="D56" s="967" t="s">
        <v>6053</v>
      </c>
      <c r="E56" s="861" t="s">
        <v>6054</v>
      </c>
      <c r="F56" s="341">
        <v>30000</v>
      </c>
      <c r="G56" s="341" t="s">
        <v>3273</v>
      </c>
      <c r="H56" s="423">
        <v>42779</v>
      </c>
      <c r="I56" s="862" t="s">
        <v>5987</v>
      </c>
      <c r="J56" s="210" t="s">
        <v>6055</v>
      </c>
      <c r="K56" s="961" t="s">
        <v>769</v>
      </c>
      <c r="L56" s="961"/>
      <c r="M56" s="961" t="s">
        <v>769</v>
      </c>
      <c r="N56" s="961"/>
      <c r="O56" s="961" t="s">
        <v>769</v>
      </c>
      <c r="P56" s="961"/>
      <c r="Q56" s="961"/>
      <c r="R56" s="961"/>
      <c r="S56" s="963"/>
    </row>
    <row r="57" spans="1:19" s="312" customFormat="1" ht="44.25" customHeight="1" x14ac:dyDescent="0.15">
      <c r="A57" s="964"/>
      <c r="B57" s="430" t="s">
        <v>6767</v>
      </c>
      <c r="C57" s="861"/>
      <c r="D57" s="967"/>
      <c r="E57" s="861"/>
      <c r="F57" s="341">
        <f>+F56*0.2</f>
        <v>6000</v>
      </c>
      <c r="G57" s="341" t="s">
        <v>3648</v>
      </c>
      <c r="H57" s="423">
        <v>42964</v>
      </c>
      <c r="I57" s="862"/>
      <c r="J57" s="210" t="s">
        <v>6768</v>
      </c>
      <c r="K57" s="961"/>
      <c r="L57" s="961"/>
      <c r="M57" s="961"/>
      <c r="N57" s="961"/>
      <c r="O57" s="961"/>
      <c r="P57" s="961"/>
      <c r="Q57" s="961"/>
      <c r="R57" s="961"/>
      <c r="S57" s="963"/>
    </row>
    <row r="58" spans="1:19" s="312" customFormat="1" ht="33.75" customHeight="1" x14ac:dyDescent="0.15">
      <c r="A58" s="964">
        <v>28</v>
      </c>
      <c r="B58" s="965" t="s">
        <v>6056</v>
      </c>
      <c r="C58" s="861" t="s">
        <v>6250</v>
      </c>
      <c r="D58" s="422" t="s">
        <v>6057</v>
      </c>
      <c r="E58" s="861" t="s">
        <v>6196</v>
      </c>
      <c r="F58" s="341">
        <v>156</v>
      </c>
      <c r="G58" s="341" t="s">
        <v>3273</v>
      </c>
      <c r="H58" s="862">
        <v>42794</v>
      </c>
      <c r="I58" s="444" t="s">
        <v>6058</v>
      </c>
      <c r="J58" s="210" t="s">
        <v>6059</v>
      </c>
      <c r="K58" s="438" t="s">
        <v>769</v>
      </c>
      <c r="L58" s="439"/>
      <c r="M58" s="438" t="s">
        <v>769</v>
      </c>
      <c r="N58" s="439"/>
      <c r="O58" s="440"/>
      <c r="P58" s="440"/>
      <c r="Q58" s="440" t="s">
        <v>769</v>
      </c>
      <c r="R58" s="440"/>
      <c r="S58" s="306"/>
    </row>
    <row r="59" spans="1:19" s="312" customFormat="1" ht="33.75" customHeight="1" x14ac:dyDescent="0.15">
      <c r="A59" s="964"/>
      <c r="B59" s="965"/>
      <c r="C59" s="861"/>
      <c r="D59" s="422" t="s">
        <v>4372</v>
      </c>
      <c r="E59" s="861"/>
      <c r="F59" s="341">
        <v>1230</v>
      </c>
      <c r="G59" s="341" t="s">
        <v>3273</v>
      </c>
      <c r="H59" s="862"/>
      <c r="I59" s="444" t="s">
        <v>6060</v>
      </c>
      <c r="J59" s="210" t="s">
        <v>6061</v>
      </c>
      <c r="K59" s="438" t="s">
        <v>769</v>
      </c>
      <c r="L59" s="439"/>
      <c r="M59" s="438" t="s">
        <v>769</v>
      </c>
      <c r="N59" s="439"/>
      <c r="O59" s="440"/>
      <c r="P59" s="440"/>
      <c r="Q59" s="440" t="s">
        <v>769</v>
      </c>
      <c r="R59" s="440"/>
      <c r="S59" s="306"/>
    </row>
    <row r="60" spans="1:19" s="312" customFormat="1" ht="33.75" customHeight="1" x14ac:dyDescent="0.15">
      <c r="A60" s="964"/>
      <c r="B60" s="965"/>
      <c r="C60" s="861"/>
      <c r="D60" s="422" t="s">
        <v>3410</v>
      </c>
      <c r="E60" s="861"/>
      <c r="F60" s="341">
        <v>502.7</v>
      </c>
      <c r="G60" s="341" t="s">
        <v>3273</v>
      </c>
      <c r="H60" s="862"/>
      <c r="I60" s="444" t="s">
        <v>6062</v>
      </c>
      <c r="J60" s="210" t="s">
        <v>6063</v>
      </c>
      <c r="K60" s="438" t="s">
        <v>769</v>
      </c>
      <c r="L60" s="439"/>
      <c r="M60" s="438" t="s">
        <v>769</v>
      </c>
      <c r="N60" s="439"/>
      <c r="O60" s="440"/>
      <c r="P60" s="440"/>
      <c r="Q60" s="440" t="s">
        <v>769</v>
      </c>
      <c r="R60" s="440"/>
      <c r="S60" s="306"/>
    </row>
    <row r="61" spans="1:19" s="312" customFormat="1" ht="33.75" customHeight="1" x14ac:dyDescent="0.15">
      <c r="A61" s="964"/>
      <c r="B61" s="965"/>
      <c r="C61" s="861"/>
      <c r="D61" s="422" t="s">
        <v>3413</v>
      </c>
      <c r="E61" s="861"/>
      <c r="F61" s="341">
        <v>2637</v>
      </c>
      <c r="G61" s="341" t="s">
        <v>3273</v>
      </c>
      <c r="H61" s="862"/>
      <c r="I61" s="444" t="s">
        <v>6064</v>
      </c>
      <c r="J61" s="210" t="s">
        <v>6065</v>
      </c>
      <c r="K61" s="438" t="s">
        <v>769</v>
      </c>
      <c r="L61" s="439"/>
      <c r="M61" s="438" t="s">
        <v>769</v>
      </c>
      <c r="N61" s="439"/>
      <c r="O61" s="440"/>
      <c r="P61" s="440"/>
      <c r="Q61" s="440" t="s">
        <v>769</v>
      </c>
      <c r="R61" s="440"/>
      <c r="S61" s="306"/>
    </row>
    <row r="62" spans="1:19" s="312" customFormat="1" ht="33.75" customHeight="1" x14ac:dyDescent="0.15">
      <c r="A62" s="964"/>
      <c r="B62" s="965"/>
      <c r="C62" s="861"/>
      <c r="D62" s="422" t="s">
        <v>6009</v>
      </c>
      <c r="E62" s="861"/>
      <c r="F62" s="341">
        <v>340.8</v>
      </c>
      <c r="G62" s="341" t="s">
        <v>3273</v>
      </c>
      <c r="H62" s="862"/>
      <c r="I62" s="444" t="s">
        <v>6066</v>
      </c>
      <c r="J62" s="210" t="s">
        <v>6067</v>
      </c>
      <c r="K62" s="438" t="s">
        <v>769</v>
      </c>
      <c r="L62" s="439"/>
      <c r="M62" s="438" t="s">
        <v>769</v>
      </c>
      <c r="N62" s="439"/>
      <c r="O62" s="440"/>
      <c r="P62" s="440"/>
      <c r="Q62" s="440" t="s">
        <v>769</v>
      </c>
      <c r="R62" s="440"/>
      <c r="S62" s="306"/>
    </row>
    <row r="63" spans="1:19" s="312" customFormat="1" ht="45" x14ac:dyDescent="0.15">
      <c r="A63" s="450">
        <v>29</v>
      </c>
      <c r="B63" s="212" t="s">
        <v>6068</v>
      </c>
      <c r="C63" s="422" t="s">
        <v>6251</v>
      </c>
      <c r="D63" s="422" t="s">
        <v>6069</v>
      </c>
      <c r="E63" s="422" t="s">
        <v>6070</v>
      </c>
      <c r="F63" s="341">
        <v>3300</v>
      </c>
      <c r="G63" s="341" t="s">
        <v>3407</v>
      </c>
      <c r="H63" s="423">
        <v>42829</v>
      </c>
      <c r="I63" s="444" t="s">
        <v>6252</v>
      </c>
      <c r="J63" s="210" t="s">
        <v>6193</v>
      </c>
      <c r="K63" s="438" t="s">
        <v>769</v>
      </c>
      <c r="L63" s="439"/>
      <c r="M63" s="438" t="s">
        <v>769</v>
      </c>
      <c r="N63" s="439"/>
      <c r="O63" s="440" t="s">
        <v>769</v>
      </c>
      <c r="P63" s="440"/>
      <c r="Q63" s="440"/>
      <c r="R63" s="440"/>
      <c r="S63" s="306"/>
    </row>
    <row r="64" spans="1:19" s="312" customFormat="1" ht="56.25" x14ac:dyDescent="0.15">
      <c r="A64" s="450">
        <v>30</v>
      </c>
      <c r="B64" s="212" t="s">
        <v>6071</v>
      </c>
      <c r="C64" s="422" t="s">
        <v>6253</v>
      </c>
      <c r="D64" s="422" t="s">
        <v>6072</v>
      </c>
      <c r="E64" s="422" t="s">
        <v>6476</v>
      </c>
      <c r="F64" s="341">
        <v>1554.77</v>
      </c>
      <c r="G64" s="341" t="s">
        <v>3273</v>
      </c>
      <c r="H64" s="423">
        <v>42786</v>
      </c>
      <c r="I64" s="444" t="s">
        <v>6047</v>
      </c>
      <c r="J64" s="210" t="s">
        <v>6073</v>
      </c>
      <c r="K64" s="438" t="s">
        <v>769</v>
      </c>
      <c r="L64" s="439"/>
      <c r="M64" s="438" t="s">
        <v>769</v>
      </c>
      <c r="N64" s="439"/>
      <c r="O64" s="440" t="s">
        <v>769</v>
      </c>
      <c r="P64" s="440"/>
      <c r="Q64" s="440"/>
      <c r="R64" s="440"/>
      <c r="S64" s="402"/>
    </row>
    <row r="65" spans="1:19" s="312" customFormat="1" ht="33.75" x14ac:dyDescent="0.15">
      <c r="A65" s="450">
        <v>31</v>
      </c>
      <c r="B65" s="212" t="s">
        <v>6254</v>
      </c>
      <c r="C65" s="422" t="s">
        <v>6255</v>
      </c>
      <c r="D65" s="422" t="s">
        <v>6241</v>
      </c>
      <c r="E65" s="422" t="s">
        <v>6241</v>
      </c>
      <c r="F65" s="341" t="s">
        <v>3238</v>
      </c>
      <c r="G65" s="341" t="s">
        <v>3273</v>
      </c>
      <c r="H65" s="423">
        <v>42794</v>
      </c>
      <c r="I65" s="444" t="s">
        <v>6241</v>
      </c>
      <c r="J65" s="423" t="s">
        <v>3238</v>
      </c>
      <c r="K65" s="445" t="s">
        <v>6763</v>
      </c>
      <c r="L65" s="445" t="s">
        <v>6763</v>
      </c>
      <c r="M65" s="445" t="s">
        <v>6763</v>
      </c>
      <c r="N65" s="445" t="s">
        <v>6763</v>
      </c>
      <c r="O65" s="445" t="s">
        <v>6827</v>
      </c>
      <c r="P65" s="445" t="s">
        <v>6827</v>
      </c>
      <c r="Q65" s="445" t="s">
        <v>6827</v>
      </c>
      <c r="R65" s="445" t="s">
        <v>6827</v>
      </c>
      <c r="S65" s="306" t="s">
        <v>6241</v>
      </c>
    </row>
    <row r="66" spans="1:19" s="312" customFormat="1" ht="45.75" customHeight="1" x14ac:dyDescent="0.15">
      <c r="A66" s="450">
        <v>32</v>
      </c>
      <c r="B66" s="212" t="s">
        <v>6074</v>
      </c>
      <c r="C66" s="422" t="s">
        <v>6256</v>
      </c>
      <c r="D66" s="422" t="s">
        <v>6075</v>
      </c>
      <c r="E66" s="422" t="s">
        <v>6076</v>
      </c>
      <c r="F66" s="341">
        <v>700</v>
      </c>
      <c r="G66" s="341" t="s">
        <v>3273</v>
      </c>
      <c r="H66" s="423">
        <v>42780</v>
      </c>
      <c r="I66" s="444" t="s">
        <v>6077</v>
      </c>
      <c r="J66" s="210" t="s">
        <v>6078</v>
      </c>
      <c r="K66" s="438" t="s">
        <v>769</v>
      </c>
      <c r="L66" s="439"/>
      <c r="M66" s="438" t="s">
        <v>769</v>
      </c>
      <c r="N66" s="439"/>
      <c r="O66" s="440"/>
      <c r="P66" s="440"/>
      <c r="Q66" s="440" t="s">
        <v>769</v>
      </c>
      <c r="R66" s="440"/>
      <c r="S66" s="306"/>
    </row>
    <row r="67" spans="1:19" s="312" customFormat="1" ht="27" customHeight="1" x14ac:dyDescent="0.15">
      <c r="A67" s="964">
        <v>33</v>
      </c>
      <c r="B67" s="965" t="s">
        <v>6079</v>
      </c>
      <c r="C67" s="861" t="s">
        <v>6257</v>
      </c>
      <c r="D67" s="422" t="s">
        <v>75</v>
      </c>
      <c r="E67" s="861" t="s">
        <v>6080</v>
      </c>
      <c r="F67" s="341">
        <v>412.4</v>
      </c>
      <c r="G67" s="341" t="s">
        <v>3273</v>
      </c>
      <c r="H67" s="862">
        <v>42790</v>
      </c>
      <c r="I67" s="444" t="s">
        <v>6081</v>
      </c>
      <c r="J67" s="210" t="s">
        <v>6082</v>
      </c>
      <c r="K67" s="438" t="s">
        <v>769</v>
      </c>
      <c r="L67" s="439"/>
      <c r="M67" s="438" t="s">
        <v>769</v>
      </c>
      <c r="N67" s="439"/>
      <c r="O67" s="440" t="s">
        <v>769</v>
      </c>
      <c r="P67" s="440"/>
      <c r="Q67" s="440"/>
      <c r="R67" s="440"/>
      <c r="S67" s="306"/>
    </row>
    <row r="68" spans="1:19" s="312" customFormat="1" ht="29.25" customHeight="1" x14ac:dyDescent="0.15">
      <c r="A68" s="964"/>
      <c r="B68" s="965"/>
      <c r="C68" s="861"/>
      <c r="D68" s="422" t="s">
        <v>6083</v>
      </c>
      <c r="E68" s="861"/>
      <c r="F68" s="341">
        <v>842.45</v>
      </c>
      <c r="G68" s="341" t="s">
        <v>3273</v>
      </c>
      <c r="H68" s="862"/>
      <c r="I68" s="444" t="s">
        <v>6084</v>
      </c>
      <c r="J68" s="210" t="s">
        <v>6085</v>
      </c>
      <c r="K68" s="438" t="s">
        <v>769</v>
      </c>
      <c r="L68" s="439"/>
      <c r="M68" s="438" t="s">
        <v>769</v>
      </c>
      <c r="N68" s="439"/>
      <c r="O68" s="440" t="s">
        <v>769</v>
      </c>
      <c r="P68" s="440"/>
      <c r="Q68" s="440"/>
      <c r="R68" s="440"/>
      <c r="S68" s="306"/>
    </row>
    <row r="69" spans="1:19" s="312" customFormat="1" ht="39" customHeight="1" x14ac:dyDescent="0.15">
      <c r="A69" s="964"/>
      <c r="B69" s="965"/>
      <c r="C69" s="861"/>
      <c r="D69" s="422" t="s">
        <v>6086</v>
      </c>
      <c r="E69" s="861"/>
      <c r="F69" s="341">
        <v>1017</v>
      </c>
      <c r="G69" s="341" t="s">
        <v>3273</v>
      </c>
      <c r="H69" s="862"/>
      <c r="I69" s="444" t="s">
        <v>6197</v>
      </c>
      <c r="J69" s="210" t="s">
        <v>6087</v>
      </c>
      <c r="K69" s="438" t="s">
        <v>769</v>
      </c>
      <c r="L69" s="439"/>
      <c r="M69" s="438" t="s">
        <v>769</v>
      </c>
      <c r="N69" s="439"/>
      <c r="O69" s="440" t="s">
        <v>769</v>
      </c>
      <c r="P69" s="440"/>
      <c r="Q69" s="440"/>
      <c r="R69" s="440"/>
      <c r="S69" s="306"/>
    </row>
    <row r="70" spans="1:19" s="312" customFormat="1" ht="28.5" customHeight="1" x14ac:dyDescent="0.15">
      <c r="A70" s="450">
        <v>34</v>
      </c>
      <c r="B70" s="212" t="s">
        <v>6088</v>
      </c>
      <c r="C70" s="422" t="s">
        <v>6258</v>
      </c>
      <c r="D70" s="422" t="s">
        <v>6089</v>
      </c>
      <c r="E70" s="422" t="s">
        <v>6090</v>
      </c>
      <c r="F70" s="341">
        <v>11058.96</v>
      </c>
      <c r="G70" s="341" t="s">
        <v>3273</v>
      </c>
      <c r="H70" s="423">
        <v>42783</v>
      </c>
      <c r="I70" s="444" t="s">
        <v>6091</v>
      </c>
      <c r="J70" s="210" t="s">
        <v>6092</v>
      </c>
      <c r="K70" s="438" t="s">
        <v>769</v>
      </c>
      <c r="L70" s="439"/>
      <c r="M70" s="438" t="s">
        <v>769</v>
      </c>
      <c r="N70" s="439"/>
      <c r="O70" s="440" t="s">
        <v>769</v>
      </c>
      <c r="P70" s="440"/>
      <c r="Q70" s="440"/>
      <c r="R70" s="440"/>
      <c r="S70" s="402"/>
    </row>
    <row r="71" spans="1:19" s="312" customFormat="1" ht="25.5" customHeight="1" x14ac:dyDescent="0.15">
      <c r="A71" s="964">
        <v>35</v>
      </c>
      <c r="B71" s="965" t="s">
        <v>6093</v>
      </c>
      <c r="C71" s="861" t="s">
        <v>6259</v>
      </c>
      <c r="D71" s="422" t="s">
        <v>6094</v>
      </c>
      <c r="E71" s="861" t="s">
        <v>6095</v>
      </c>
      <c r="F71" s="341">
        <v>667</v>
      </c>
      <c r="G71" s="341" t="s">
        <v>3407</v>
      </c>
      <c r="H71" s="423">
        <v>42824</v>
      </c>
      <c r="I71" s="444" t="s">
        <v>6096</v>
      </c>
      <c r="J71" s="210" t="s">
        <v>6097</v>
      </c>
      <c r="K71" s="438" t="s">
        <v>769</v>
      </c>
      <c r="L71" s="439"/>
      <c r="M71" s="438" t="s">
        <v>769</v>
      </c>
      <c r="N71" s="439"/>
      <c r="O71" s="440" t="s">
        <v>769</v>
      </c>
      <c r="P71" s="440"/>
      <c r="Q71" s="440"/>
      <c r="R71" s="440"/>
      <c r="S71" s="402"/>
    </row>
    <row r="72" spans="1:19" s="312" customFormat="1" ht="57" customHeight="1" x14ac:dyDescent="0.15">
      <c r="A72" s="964"/>
      <c r="B72" s="965"/>
      <c r="C72" s="861"/>
      <c r="D72" s="422" t="s">
        <v>5411</v>
      </c>
      <c r="E72" s="861"/>
      <c r="F72" s="341">
        <v>5478.55</v>
      </c>
      <c r="G72" s="341" t="s">
        <v>3407</v>
      </c>
      <c r="H72" s="423">
        <v>42824</v>
      </c>
      <c r="I72" s="444" t="s">
        <v>6769</v>
      </c>
      <c r="J72" s="210" t="s">
        <v>6260</v>
      </c>
      <c r="K72" s="438" t="s">
        <v>769</v>
      </c>
      <c r="L72" s="439"/>
      <c r="M72" s="438" t="s">
        <v>769</v>
      </c>
      <c r="N72" s="439"/>
      <c r="O72" s="440" t="s">
        <v>769</v>
      </c>
      <c r="P72" s="440"/>
      <c r="Q72" s="440"/>
      <c r="R72" s="440"/>
      <c r="S72" s="306"/>
    </row>
    <row r="73" spans="1:19" s="312" customFormat="1" ht="22.5" x14ac:dyDescent="0.15">
      <c r="A73" s="964"/>
      <c r="B73" s="965"/>
      <c r="C73" s="861"/>
      <c r="D73" s="422" t="s">
        <v>6198</v>
      </c>
      <c r="E73" s="861"/>
      <c r="F73" s="341">
        <v>482.83</v>
      </c>
      <c r="G73" s="341" t="s">
        <v>3407</v>
      </c>
      <c r="H73" s="423">
        <v>42824</v>
      </c>
      <c r="I73" s="444" t="s">
        <v>6096</v>
      </c>
      <c r="J73" s="210" t="s">
        <v>6098</v>
      </c>
      <c r="K73" s="438" t="s">
        <v>769</v>
      </c>
      <c r="L73" s="439"/>
      <c r="M73" s="438" t="s">
        <v>769</v>
      </c>
      <c r="N73" s="439"/>
      <c r="O73" s="440" t="s">
        <v>769</v>
      </c>
      <c r="P73" s="440"/>
      <c r="Q73" s="440"/>
      <c r="R73" s="440"/>
      <c r="S73" s="306"/>
    </row>
    <row r="74" spans="1:19" s="312" customFormat="1" ht="74.25" customHeight="1" x14ac:dyDescent="0.15">
      <c r="A74" s="964"/>
      <c r="B74" s="965"/>
      <c r="C74" s="861"/>
      <c r="D74" s="422" t="s">
        <v>6099</v>
      </c>
      <c r="E74" s="861"/>
      <c r="F74" s="341">
        <v>6288</v>
      </c>
      <c r="G74" s="341" t="s">
        <v>3407</v>
      </c>
      <c r="H74" s="423">
        <v>42824</v>
      </c>
      <c r="I74" s="444" t="s">
        <v>6769</v>
      </c>
      <c r="J74" s="210" t="s">
        <v>6261</v>
      </c>
      <c r="K74" s="438" t="s">
        <v>769</v>
      </c>
      <c r="L74" s="439"/>
      <c r="M74" s="438" t="s">
        <v>769</v>
      </c>
      <c r="N74" s="439"/>
      <c r="O74" s="440"/>
      <c r="P74" s="440"/>
      <c r="Q74" s="440"/>
      <c r="R74" s="440" t="s">
        <v>769</v>
      </c>
      <c r="S74" s="619" t="s">
        <v>6825</v>
      </c>
    </row>
    <row r="75" spans="1:19" s="312" customFormat="1" ht="27.75" customHeight="1" x14ac:dyDescent="0.15">
      <c r="A75" s="964">
        <v>36</v>
      </c>
      <c r="B75" s="965" t="s">
        <v>6262</v>
      </c>
      <c r="C75" s="861" t="s">
        <v>6263</v>
      </c>
      <c r="D75" s="422" t="s">
        <v>6083</v>
      </c>
      <c r="E75" s="966" t="s">
        <v>6264</v>
      </c>
      <c r="F75" s="341">
        <v>133</v>
      </c>
      <c r="G75" s="341" t="s">
        <v>3531</v>
      </c>
      <c r="H75" s="423">
        <v>42877</v>
      </c>
      <c r="I75" s="444" t="s">
        <v>6265</v>
      </c>
      <c r="J75" s="210" t="s">
        <v>6266</v>
      </c>
      <c r="K75" s="438" t="s">
        <v>769</v>
      </c>
      <c r="L75" s="439"/>
      <c r="M75" s="438" t="s">
        <v>769</v>
      </c>
      <c r="N75" s="439"/>
      <c r="O75" s="440" t="s">
        <v>769</v>
      </c>
      <c r="P75" s="440"/>
      <c r="Q75" s="440"/>
      <c r="R75" s="440"/>
      <c r="S75" s="306"/>
    </row>
    <row r="76" spans="1:19" s="312" customFormat="1" ht="28.5" customHeight="1" x14ac:dyDescent="0.15">
      <c r="A76" s="964"/>
      <c r="B76" s="965"/>
      <c r="C76" s="861"/>
      <c r="D76" s="422" t="s">
        <v>6267</v>
      </c>
      <c r="E76" s="966"/>
      <c r="F76" s="341">
        <v>247</v>
      </c>
      <c r="G76" s="341" t="s">
        <v>3531</v>
      </c>
      <c r="H76" s="423">
        <v>42853</v>
      </c>
      <c r="I76" s="444" t="s">
        <v>6066</v>
      </c>
      <c r="J76" s="210" t="s">
        <v>6268</v>
      </c>
      <c r="K76" s="438" t="s">
        <v>769</v>
      </c>
      <c r="L76" s="439"/>
      <c r="M76" s="438" t="s">
        <v>769</v>
      </c>
      <c r="N76" s="439"/>
      <c r="O76" s="440" t="s">
        <v>769</v>
      </c>
      <c r="P76" s="440"/>
      <c r="Q76" s="440"/>
      <c r="R76" s="440"/>
      <c r="S76" s="306"/>
    </row>
    <row r="77" spans="1:19" s="312" customFormat="1" ht="34.5" customHeight="1" x14ac:dyDescent="0.15">
      <c r="A77" s="964"/>
      <c r="B77" s="965"/>
      <c r="C77" s="861"/>
      <c r="D77" s="422" t="s">
        <v>3399</v>
      </c>
      <c r="E77" s="966"/>
      <c r="F77" s="341">
        <v>2244</v>
      </c>
      <c r="G77" s="341" t="s">
        <v>3531</v>
      </c>
      <c r="H77" s="423">
        <v>42850</v>
      </c>
      <c r="I77" s="444" t="s">
        <v>6269</v>
      </c>
      <c r="J77" s="210" t="s">
        <v>6270</v>
      </c>
      <c r="K77" s="438" t="s">
        <v>769</v>
      </c>
      <c r="L77" s="439"/>
      <c r="M77" s="438" t="s">
        <v>769</v>
      </c>
      <c r="N77" s="439"/>
      <c r="O77" s="440" t="s">
        <v>769</v>
      </c>
      <c r="P77" s="440"/>
      <c r="Q77" s="440"/>
      <c r="R77" s="440"/>
      <c r="S77" s="306"/>
    </row>
    <row r="78" spans="1:19" s="312" customFormat="1" ht="18.75" x14ac:dyDescent="0.15">
      <c r="A78" s="964"/>
      <c r="B78" s="965"/>
      <c r="C78" s="861"/>
      <c r="D78" s="422" t="s">
        <v>3396</v>
      </c>
      <c r="E78" s="966"/>
      <c r="F78" s="341">
        <v>85.5</v>
      </c>
      <c r="G78" s="341" t="s">
        <v>3531</v>
      </c>
      <c r="H78" s="423">
        <v>42850</v>
      </c>
      <c r="I78" s="444" t="s">
        <v>6271</v>
      </c>
      <c r="J78" s="210" t="s">
        <v>6272</v>
      </c>
      <c r="K78" s="438" t="s">
        <v>769</v>
      </c>
      <c r="L78" s="439"/>
      <c r="M78" s="438" t="s">
        <v>769</v>
      </c>
      <c r="N78" s="439"/>
      <c r="O78" s="440" t="s">
        <v>769</v>
      </c>
      <c r="P78" s="440"/>
      <c r="Q78" s="440"/>
      <c r="R78" s="440"/>
      <c r="S78" s="306"/>
    </row>
    <row r="79" spans="1:19" s="312" customFormat="1" ht="37.5" customHeight="1" x14ac:dyDescent="0.15">
      <c r="A79" s="964"/>
      <c r="B79" s="965"/>
      <c r="C79" s="861"/>
      <c r="D79" s="422" t="s">
        <v>6273</v>
      </c>
      <c r="E79" s="966"/>
      <c r="F79" s="341">
        <v>466.36</v>
      </c>
      <c r="G79" s="341" t="s">
        <v>3531</v>
      </c>
      <c r="H79" s="423">
        <v>42850</v>
      </c>
      <c r="I79" s="444" t="s">
        <v>6274</v>
      </c>
      <c r="J79" s="210" t="s">
        <v>6275</v>
      </c>
      <c r="K79" s="438" t="s">
        <v>769</v>
      </c>
      <c r="L79" s="439"/>
      <c r="M79" s="438" t="s">
        <v>769</v>
      </c>
      <c r="N79" s="439"/>
      <c r="O79" s="440" t="s">
        <v>769</v>
      </c>
      <c r="P79" s="440"/>
      <c r="Q79" s="440"/>
      <c r="R79" s="440"/>
      <c r="S79" s="306"/>
    </row>
    <row r="80" spans="1:19" s="312" customFormat="1" ht="18.75" x14ac:dyDescent="0.15">
      <c r="A80" s="964"/>
      <c r="B80" s="965"/>
      <c r="C80" s="861"/>
      <c r="D80" s="422" t="s">
        <v>75</v>
      </c>
      <c r="E80" s="966"/>
      <c r="F80" s="341">
        <v>5072</v>
      </c>
      <c r="G80" s="341" t="s">
        <v>3531</v>
      </c>
      <c r="H80" s="423">
        <v>42851</v>
      </c>
      <c r="I80" s="444" t="s">
        <v>6276</v>
      </c>
      <c r="J80" s="210" t="s">
        <v>6277</v>
      </c>
      <c r="K80" s="438" t="s">
        <v>769</v>
      </c>
      <c r="L80" s="439"/>
      <c r="M80" s="438" t="s">
        <v>769</v>
      </c>
      <c r="N80" s="439"/>
      <c r="O80" s="440" t="s">
        <v>769</v>
      </c>
      <c r="P80" s="440"/>
      <c r="Q80" s="440"/>
      <c r="R80" s="440"/>
      <c r="S80" s="306"/>
    </row>
    <row r="81" spans="1:19" s="312" customFormat="1" ht="18.75" x14ac:dyDescent="0.15">
      <c r="A81" s="964"/>
      <c r="B81" s="965"/>
      <c r="C81" s="861"/>
      <c r="D81" s="422" t="s">
        <v>3401</v>
      </c>
      <c r="E81" s="966"/>
      <c r="F81" s="341">
        <v>1876.51</v>
      </c>
      <c r="G81" s="341" t="s">
        <v>3531</v>
      </c>
      <c r="H81" s="423">
        <v>42850</v>
      </c>
      <c r="I81" s="444" t="s">
        <v>6271</v>
      </c>
      <c r="J81" s="210" t="s">
        <v>6278</v>
      </c>
      <c r="K81" s="438" t="s">
        <v>769</v>
      </c>
      <c r="L81" s="439"/>
      <c r="M81" s="438" t="s">
        <v>769</v>
      </c>
      <c r="N81" s="439"/>
      <c r="O81" s="440" t="s">
        <v>769</v>
      </c>
      <c r="P81" s="440"/>
      <c r="Q81" s="440"/>
      <c r="R81" s="440"/>
      <c r="S81" s="306"/>
    </row>
    <row r="82" spans="1:19" s="312" customFormat="1" ht="27" customHeight="1" x14ac:dyDescent="0.15">
      <c r="A82" s="450">
        <v>37</v>
      </c>
      <c r="B82" s="212" t="s">
        <v>6100</v>
      </c>
      <c r="C82" s="422" t="s">
        <v>6279</v>
      </c>
      <c r="D82" s="422" t="s">
        <v>4155</v>
      </c>
      <c r="E82" s="422" t="s">
        <v>6199</v>
      </c>
      <c r="F82" s="341">
        <v>200</v>
      </c>
      <c r="G82" s="341" t="s">
        <v>3273</v>
      </c>
      <c r="H82" s="423">
        <v>42788</v>
      </c>
      <c r="I82" s="444" t="s">
        <v>6101</v>
      </c>
      <c r="J82" s="210" t="s">
        <v>6102</v>
      </c>
      <c r="K82" s="438" t="s">
        <v>769</v>
      </c>
      <c r="L82" s="439"/>
      <c r="M82" s="438" t="s">
        <v>769</v>
      </c>
      <c r="N82" s="439"/>
      <c r="O82" s="440" t="s">
        <v>769</v>
      </c>
      <c r="P82" s="440"/>
      <c r="Q82" s="440"/>
      <c r="R82" s="440"/>
      <c r="S82" s="306"/>
    </row>
    <row r="83" spans="1:19" s="312" customFormat="1" ht="42" customHeight="1" x14ac:dyDescent="0.15">
      <c r="A83" s="450">
        <v>38</v>
      </c>
      <c r="B83" s="212" t="s">
        <v>6103</v>
      </c>
      <c r="C83" s="422" t="s">
        <v>6280</v>
      </c>
      <c r="D83" s="422" t="s">
        <v>3246</v>
      </c>
      <c r="E83" s="422" t="s">
        <v>6104</v>
      </c>
      <c r="F83" s="341">
        <v>4549.5</v>
      </c>
      <c r="G83" s="341" t="s">
        <v>3407</v>
      </c>
      <c r="H83" s="423">
        <v>42800</v>
      </c>
      <c r="I83" s="444" t="s">
        <v>6105</v>
      </c>
      <c r="J83" s="210" t="s">
        <v>6106</v>
      </c>
      <c r="K83" s="438" t="s">
        <v>769</v>
      </c>
      <c r="L83" s="439"/>
      <c r="M83" s="438" t="s">
        <v>769</v>
      </c>
      <c r="N83" s="439"/>
      <c r="O83" s="440"/>
      <c r="P83" s="440"/>
      <c r="Q83" s="440" t="s">
        <v>769</v>
      </c>
      <c r="R83" s="440"/>
      <c r="S83" s="306"/>
    </row>
    <row r="84" spans="1:19" s="312" customFormat="1" ht="33.75" x14ac:dyDescent="0.15">
      <c r="A84" s="450">
        <v>39</v>
      </c>
      <c r="B84" s="212" t="s">
        <v>6107</v>
      </c>
      <c r="C84" s="422" t="s">
        <v>6770</v>
      </c>
      <c r="D84" s="422" t="s">
        <v>3382</v>
      </c>
      <c r="E84" s="422" t="s">
        <v>6108</v>
      </c>
      <c r="F84" s="341">
        <v>1920</v>
      </c>
      <c r="G84" s="341" t="s">
        <v>3407</v>
      </c>
      <c r="H84" s="423">
        <v>42795</v>
      </c>
      <c r="I84" s="444" t="s">
        <v>6109</v>
      </c>
      <c r="J84" s="210" t="s">
        <v>6110</v>
      </c>
      <c r="K84" s="438" t="s">
        <v>769</v>
      </c>
      <c r="L84" s="439"/>
      <c r="M84" s="438" t="s">
        <v>769</v>
      </c>
      <c r="N84" s="439"/>
      <c r="O84" s="440"/>
      <c r="P84" s="440"/>
      <c r="Q84" s="440" t="s">
        <v>769</v>
      </c>
      <c r="R84" s="440"/>
      <c r="S84" s="402"/>
    </row>
    <row r="85" spans="1:19" s="312" customFormat="1" ht="24" customHeight="1" x14ac:dyDescent="0.15">
      <c r="A85" s="450">
        <v>40</v>
      </c>
      <c r="B85" s="212" t="s">
        <v>6111</v>
      </c>
      <c r="C85" s="422" t="s">
        <v>6771</v>
      </c>
      <c r="D85" s="422" t="s">
        <v>6112</v>
      </c>
      <c r="E85" s="422" t="s">
        <v>6113</v>
      </c>
      <c r="F85" s="341">
        <v>4035.6</v>
      </c>
      <c r="G85" s="341" t="s">
        <v>3407</v>
      </c>
      <c r="H85" s="423">
        <v>42801</v>
      </c>
      <c r="I85" s="444" t="s">
        <v>6114</v>
      </c>
      <c r="J85" s="210" t="s">
        <v>6115</v>
      </c>
      <c r="K85" s="438" t="s">
        <v>769</v>
      </c>
      <c r="L85" s="439"/>
      <c r="M85" s="438" t="s">
        <v>769</v>
      </c>
      <c r="N85" s="439"/>
      <c r="O85" s="440"/>
      <c r="P85" s="440"/>
      <c r="Q85" s="440" t="s">
        <v>769</v>
      </c>
      <c r="R85" s="440"/>
      <c r="S85" s="402"/>
    </row>
    <row r="86" spans="1:19" s="312" customFormat="1" ht="27" customHeight="1" x14ac:dyDescent="0.15">
      <c r="A86" s="964">
        <v>41</v>
      </c>
      <c r="B86" s="965" t="s">
        <v>6116</v>
      </c>
      <c r="C86" s="861" t="s">
        <v>6281</v>
      </c>
      <c r="D86" s="422" t="s">
        <v>6117</v>
      </c>
      <c r="E86" s="861" t="s">
        <v>6200</v>
      </c>
      <c r="F86" s="341">
        <v>699.72</v>
      </c>
      <c r="G86" s="341" t="s">
        <v>3407</v>
      </c>
      <c r="H86" s="862">
        <v>42818</v>
      </c>
      <c r="I86" s="444" t="s">
        <v>6118</v>
      </c>
      <c r="J86" s="210" t="s">
        <v>6119</v>
      </c>
      <c r="K86" s="438" t="s">
        <v>769</v>
      </c>
      <c r="L86" s="439"/>
      <c r="M86" s="438" t="s">
        <v>769</v>
      </c>
      <c r="N86" s="439"/>
      <c r="O86" s="440"/>
      <c r="P86" s="440"/>
      <c r="Q86" s="440" t="s">
        <v>769</v>
      </c>
      <c r="R86" s="440"/>
      <c r="S86" s="306"/>
    </row>
    <row r="87" spans="1:19" s="312" customFormat="1" ht="34.5" customHeight="1" x14ac:dyDescent="0.15">
      <c r="A87" s="964"/>
      <c r="B87" s="965"/>
      <c r="C87" s="861"/>
      <c r="D87" s="422" t="s">
        <v>6120</v>
      </c>
      <c r="E87" s="861"/>
      <c r="F87" s="341">
        <v>238</v>
      </c>
      <c r="G87" s="341" t="s">
        <v>3407</v>
      </c>
      <c r="H87" s="862"/>
      <c r="I87" s="444" t="s">
        <v>6121</v>
      </c>
      <c r="J87" s="210" t="s">
        <v>6122</v>
      </c>
      <c r="K87" s="438" t="s">
        <v>769</v>
      </c>
      <c r="L87" s="439"/>
      <c r="M87" s="438" t="s">
        <v>769</v>
      </c>
      <c r="N87" s="439"/>
      <c r="O87" s="440" t="s">
        <v>769</v>
      </c>
      <c r="P87" s="440"/>
      <c r="Q87" s="440"/>
      <c r="R87" s="440"/>
      <c r="S87" s="306"/>
    </row>
    <row r="88" spans="1:19" s="312" customFormat="1" ht="36" customHeight="1" x14ac:dyDescent="0.15">
      <c r="A88" s="964"/>
      <c r="B88" s="965"/>
      <c r="C88" s="861"/>
      <c r="D88" s="422" t="s">
        <v>6123</v>
      </c>
      <c r="E88" s="861"/>
      <c r="F88" s="341">
        <v>349.35</v>
      </c>
      <c r="G88" s="341" t="s">
        <v>3407</v>
      </c>
      <c r="H88" s="862"/>
      <c r="I88" s="444" t="s">
        <v>6124</v>
      </c>
      <c r="J88" s="210" t="s">
        <v>6125</v>
      </c>
      <c r="K88" s="438" t="s">
        <v>769</v>
      </c>
      <c r="L88" s="439"/>
      <c r="M88" s="438" t="s">
        <v>769</v>
      </c>
      <c r="N88" s="439"/>
      <c r="O88" s="440" t="s">
        <v>769</v>
      </c>
      <c r="P88" s="440"/>
      <c r="Q88" s="440"/>
      <c r="R88" s="440"/>
      <c r="S88" s="306"/>
    </row>
    <row r="89" spans="1:19" s="312" customFormat="1" ht="33.75" customHeight="1" x14ac:dyDescent="0.15">
      <c r="A89" s="964"/>
      <c r="B89" s="965"/>
      <c r="C89" s="861"/>
      <c r="D89" s="422" t="s">
        <v>6126</v>
      </c>
      <c r="E89" s="861"/>
      <c r="F89" s="341">
        <v>633.65</v>
      </c>
      <c r="G89" s="341" t="s">
        <v>3407</v>
      </c>
      <c r="H89" s="862"/>
      <c r="I89" s="444" t="s">
        <v>6127</v>
      </c>
      <c r="J89" s="210" t="s">
        <v>6128</v>
      </c>
      <c r="K89" s="438" t="s">
        <v>769</v>
      </c>
      <c r="L89" s="439"/>
      <c r="M89" s="438" t="s">
        <v>769</v>
      </c>
      <c r="N89" s="439"/>
      <c r="O89" s="440"/>
      <c r="P89" s="440"/>
      <c r="Q89" s="440" t="s">
        <v>769</v>
      </c>
      <c r="R89" s="440"/>
      <c r="S89" s="306"/>
    </row>
    <row r="90" spans="1:19" s="312" customFormat="1" ht="27.75" customHeight="1" x14ac:dyDescent="0.15">
      <c r="A90" s="964"/>
      <c r="B90" s="965"/>
      <c r="C90" s="861"/>
      <c r="D90" s="422" t="s">
        <v>6129</v>
      </c>
      <c r="E90" s="861"/>
      <c r="F90" s="341">
        <v>344.75</v>
      </c>
      <c r="G90" s="341" t="s">
        <v>3407</v>
      </c>
      <c r="H90" s="862"/>
      <c r="I90" s="444" t="s">
        <v>6066</v>
      </c>
      <c r="J90" s="210" t="s">
        <v>6130</v>
      </c>
      <c r="K90" s="438" t="s">
        <v>769</v>
      </c>
      <c r="L90" s="439"/>
      <c r="M90" s="438" t="s">
        <v>769</v>
      </c>
      <c r="N90" s="439"/>
      <c r="O90" s="440"/>
      <c r="P90" s="440"/>
      <c r="Q90" s="440" t="s">
        <v>769</v>
      </c>
      <c r="R90" s="440"/>
      <c r="S90" s="306"/>
    </row>
    <row r="91" spans="1:19" s="312" customFormat="1" ht="45.75" customHeight="1" x14ac:dyDescent="0.15">
      <c r="A91" s="450">
        <v>42</v>
      </c>
      <c r="B91" s="212" t="s">
        <v>6282</v>
      </c>
      <c r="C91" s="422" t="s">
        <v>6283</v>
      </c>
      <c r="D91" s="422" t="s">
        <v>6284</v>
      </c>
      <c r="E91" s="422" t="s">
        <v>6285</v>
      </c>
      <c r="F91" s="341">
        <v>9750</v>
      </c>
      <c r="G91" s="341" t="s">
        <v>3551</v>
      </c>
      <c r="H91" s="423">
        <v>42863</v>
      </c>
      <c r="I91" s="444" t="s">
        <v>6286</v>
      </c>
      <c r="J91" s="210" t="s">
        <v>6287</v>
      </c>
      <c r="K91" s="438" t="s">
        <v>769</v>
      </c>
      <c r="L91" s="439"/>
      <c r="M91" s="438" t="s">
        <v>769</v>
      </c>
      <c r="N91" s="439"/>
      <c r="O91" s="440"/>
      <c r="P91" s="440"/>
      <c r="Q91" s="440" t="s">
        <v>769</v>
      </c>
      <c r="R91" s="440"/>
      <c r="S91" s="306"/>
    </row>
    <row r="92" spans="1:19" s="312" customFormat="1" ht="38.25" customHeight="1" x14ac:dyDescent="0.15">
      <c r="A92" s="964">
        <v>43</v>
      </c>
      <c r="B92" s="965" t="s">
        <v>6131</v>
      </c>
      <c r="C92" s="861" t="s">
        <v>6288</v>
      </c>
      <c r="D92" s="422" t="s">
        <v>4002</v>
      </c>
      <c r="E92" s="861" t="s">
        <v>6132</v>
      </c>
      <c r="F92" s="341">
        <v>15691.61</v>
      </c>
      <c r="G92" s="341" t="s">
        <v>3407</v>
      </c>
      <c r="H92" s="862">
        <v>42810</v>
      </c>
      <c r="I92" s="444" t="s">
        <v>6133</v>
      </c>
      <c r="J92" s="210" t="s">
        <v>6134</v>
      </c>
      <c r="K92" s="438" t="s">
        <v>769</v>
      </c>
      <c r="L92" s="439"/>
      <c r="M92" s="438" t="s">
        <v>769</v>
      </c>
      <c r="N92" s="439"/>
      <c r="O92" s="440" t="s">
        <v>769</v>
      </c>
      <c r="P92" s="440"/>
      <c r="Q92" s="440"/>
      <c r="R92" s="440"/>
      <c r="S92" s="306"/>
    </row>
    <row r="93" spans="1:19" s="312" customFormat="1" ht="22.5" x14ac:dyDescent="0.15">
      <c r="A93" s="964"/>
      <c r="B93" s="965"/>
      <c r="C93" s="861"/>
      <c r="D93" s="422" t="s">
        <v>4702</v>
      </c>
      <c r="E93" s="861"/>
      <c r="F93" s="341">
        <v>4568</v>
      </c>
      <c r="G93" s="341" t="s">
        <v>3407</v>
      </c>
      <c r="H93" s="862"/>
      <c r="I93" s="444" t="s">
        <v>6135</v>
      </c>
      <c r="J93" s="210" t="s">
        <v>6136</v>
      </c>
      <c r="K93" s="438" t="s">
        <v>769</v>
      </c>
      <c r="L93" s="439"/>
      <c r="M93" s="438" t="s">
        <v>769</v>
      </c>
      <c r="N93" s="439"/>
      <c r="O93" s="440" t="s">
        <v>769</v>
      </c>
      <c r="P93" s="440"/>
      <c r="Q93" s="440"/>
      <c r="R93" s="440"/>
      <c r="S93" s="306"/>
    </row>
    <row r="94" spans="1:19" s="312" customFormat="1" ht="30.75" customHeight="1" x14ac:dyDescent="0.15">
      <c r="A94" s="964">
        <v>44</v>
      </c>
      <c r="B94" s="965" t="s">
        <v>6137</v>
      </c>
      <c r="C94" s="861" t="s">
        <v>6289</v>
      </c>
      <c r="D94" s="422" t="s">
        <v>6138</v>
      </c>
      <c r="E94" s="861" t="s">
        <v>6139</v>
      </c>
      <c r="F94" s="341">
        <v>865.7</v>
      </c>
      <c r="G94" s="341" t="s">
        <v>3407</v>
      </c>
      <c r="H94" s="862">
        <v>42800</v>
      </c>
      <c r="I94" s="444" t="s">
        <v>6140</v>
      </c>
      <c r="J94" s="210" t="s">
        <v>6141</v>
      </c>
      <c r="K94" s="438" t="s">
        <v>769</v>
      </c>
      <c r="L94" s="439"/>
      <c r="M94" s="438" t="s">
        <v>769</v>
      </c>
      <c r="N94" s="439"/>
      <c r="O94" s="440"/>
      <c r="P94" s="440"/>
      <c r="Q94" s="440" t="s">
        <v>769</v>
      </c>
      <c r="R94" s="440"/>
      <c r="S94" s="306"/>
    </row>
    <row r="95" spans="1:19" s="312" customFormat="1" ht="26.25" customHeight="1" x14ac:dyDescent="0.15">
      <c r="A95" s="964"/>
      <c r="B95" s="965"/>
      <c r="C95" s="861"/>
      <c r="D95" s="422" t="s">
        <v>5258</v>
      </c>
      <c r="E95" s="861"/>
      <c r="F95" s="341">
        <v>99</v>
      </c>
      <c r="G95" s="341" t="s">
        <v>3407</v>
      </c>
      <c r="H95" s="862"/>
      <c r="I95" s="444" t="s">
        <v>6142</v>
      </c>
      <c r="J95" s="210" t="s">
        <v>6143</v>
      </c>
      <c r="K95" s="438" t="s">
        <v>769</v>
      </c>
      <c r="L95" s="439"/>
      <c r="M95" s="438" t="s">
        <v>769</v>
      </c>
      <c r="N95" s="439"/>
      <c r="O95" s="440"/>
      <c r="P95" s="440"/>
      <c r="Q95" s="440" t="s">
        <v>769</v>
      </c>
      <c r="R95" s="440"/>
      <c r="S95" s="306"/>
    </row>
    <row r="96" spans="1:19" s="312" customFormat="1" ht="21.75" customHeight="1" x14ac:dyDescent="0.15">
      <c r="A96" s="964">
        <v>45</v>
      </c>
      <c r="B96" s="965" t="s">
        <v>6144</v>
      </c>
      <c r="C96" s="861" t="s">
        <v>6290</v>
      </c>
      <c r="D96" s="422" t="s">
        <v>3255</v>
      </c>
      <c r="E96" s="966" t="s">
        <v>3441</v>
      </c>
      <c r="F96" s="341">
        <v>169.5</v>
      </c>
      <c r="G96" s="341" t="s">
        <v>3273</v>
      </c>
      <c r="H96" s="862">
        <v>42790</v>
      </c>
      <c r="I96" s="968" t="s">
        <v>6145</v>
      </c>
      <c r="J96" s="210" t="s">
        <v>6146</v>
      </c>
      <c r="K96" s="438" t="s">
        <v>769</v>
      </c>
      <c r="L96" s="439"/>
      <c r="M96" s="438" t="s">
        <v>769</v>
      </c>
      <c r="N96" s="439"/>
      <c r="O96" s="440" t="s">
        <v>769</v>
      </c>
      <c r="P96" s="440"/>
      <c r="Q96" s="440"/>
      <c r="R96" s="440"/>
      <c r="S96" s="306"/>
    </row>
    <row r="97" spans="1:19" s="312" customFormat="1" ht="18.75" x14ac:dyDescent="0.15">
      <c r="A97" s="964"/>
      <c r="B97" s="965"/>
      <c r="C97" s="861"/>
      <c r="D97" s="422" t="s">
        <v>3258</v>
      </c>
      <c r="E97" s="966"/>
      <c r="F97" s="341">
        <v>169.5</v>
      </c>
      <c r="G97" s="341" t="s">
        <v>3273</v>
      </c>
      <c r="H97" s="862"/>
      <c r="I97" s="968"/>
      <c r="J97" s="210" t="s">
        <v>6147</v>
      </c>
      <c r="K97" s="438" t="s">
        <v>769</v>
      </c>
      <c r="L97" s="439"/>
      <c r="M97" s="438" t="s">
        <v>769</v>
      </c>
      <c r="N97" s="439"/>
      <c r="O97" s="440" t="s">
        <v>769</v>
      </c>
      <c r="P97" s="440"/>
      <c r="Q97" s="440"/>
      <c r="R97" s="440"/>
      <c r="S97" s="306"/>
    </row>
    <row r="98" spans="1:19" s="312" customFormat="1" ht="33.75" x14ac:dyDescent="0.15">
      <c r="A98" s="450">
        <v>46</v>
      </c>
      <c r="B98" s="212" t="s">
        <v>6291</v>
      </c>
      <c r="C98" s="422" t="s">
        <v>6292</v>
      </c>
      <c r="D98" s="422" t="s">
        <v>3558</v>
      </c>
      <c r="E98" s="422" t="s">
        <v>6293</v>
      </c>
      <c r="F98" s="341">
        <v>40000</v>
      </c>
      <c r="G98" s="341" t="s">
        <v>3551</v>
      </c>
      <c r="H98" s="423">
        <v>42874</v>
      </c>
      <c r="I98" s="444" t="s">
        <v>6294</v>
      </c>
      <c r="J98" s="210" t="s">
        <v>6295</v>
      </c>
      <c r="K98" s="438" t="s">
        <v>769</v>
      </c>
      <c r="L98" s="439"/>
      <c r="M98" s="438" t="s">
        <v>769</v>
      </c>
      <c r="N98" s="439"/>
      <c r="O98" s="440" t="s">
        <v>769</v>
      </c>
      <c r="P98" s="440"/>
      <c r="Q98" s="440"/>
      <c r="R98" s="440"/>
      <c r="S98" s="306"/>
    </row>
    <row r="99" spans="1:19" s="312" customFormat="1" ht="24.75" customHeight="1" x14ac:dyDescent="0.15">
      <c r="A99" s="964">
        <v>47</v>
      </c>
      <c r="B99" s="965" t="s">
        <v>6148</v>
      </c>
      <c r="C99" s="861" t="s">
        <v>6296</v>
      </c>
      <c r="D99" s="422" t="s">
        <v>75</v>
      </c>
      <c r="E99" s="861" t="s">
        <v>6080</v>
      </c>
      <c r="F99" s="341">
        <v>1491.12</v>
      </c>
      <c r="G99" s="341" t="s">
        <v>3407</v>
      </c>
      <c r="H99" s="862">
        <v>42800</v>
      </c>
      <c r="I99" s="444" t="s">
        <v>6149</v>
      </c>
      <c r="J99" s="210" t="s">
        <v>6150</v>
      </c>
      <c r="K99" s="438" t="s">
        <v>769</v>
      </c>
      <c r="L99" s="439"/>
      <c r="M99" s="438" t="s">
        <v>769</v>
      </c>
      <c r="N99" s="439"/>
      <c r="O99" s="440" t="s">
        <v>769</v>
      </c>
      <c r="P99" s="440"/>
      <c r="Q99" s="440"/>
      <c r="R99" s="440"/>
      <c r="S99" s="306"/>
    </row>
    <row r="100" spans="1:19" s="312" customFormat="1" ht="24" customHeight="1" x14ac:dyDescent="0.15">
      <c r="A100" s="964"/>
      <c r="B100" s="965"/>
      <c r="C100" s="861"/>
      <c r="D100" s="422" t="s">
        <v>4155</v>
      </c>
      <c r="E100" s="861"/>
      <c r="F100" s="341">
        <v>2466.79</v>
      </c>
      <c r="G100" s="341" t="s">
        <v>3407</v>
      </c>
      <c r="H100" s="862"/>
      <c r="I100" s="444" t="s">
        <v>6151</v>
      </c>
      <c r="J100" s="210" t="s">
        <v>6152</v>
      </c>
      <c r="K100" s="438" t="s">
        <v>769</v>
      </c>
      <c r="L100" s="439"/>
      <c r="M100" s="438" t="s">
        <v>769</v>
      </c>
      <c r="N100" s="439"/>
      <c r="O100" s="440" t="s">
        <v>769</v>
      </c>
      <c r="P100" s="440"/>
      <c r="Q100" s="440"/>
      <c r="R100" s="440"/>
      <c r="S100" s="306"/>
    </row>
    <row r="101" spans="1:19" s="312" customFormat="1" ht="33.75" customHeight="1" x14ac:dyDescent="0.15">
      <c r="A101" s="450">
        <v>48</v>
      </c>
      <c r="B101" s="212" t="s">
        <v>6153</v>
      </c>
      <c r="C101" s="422" t="s">
        <v>6297</v>
      </c>
      <c r="D101" s="422" t="s">
        <v>6201</v>
      </c>
      <c r="E101" s="422" t="s">
        <v>6154</v>
      </c>
      <c r="F101" s="341">
        <v>1650</v>
      </c>
      <c r="G101" s="341" t="s">
        <v>3407</v>
      </c>
      <c r="H101" s="423">
        <v>42802</v>
      </c>
      <c r="I101" s="444" t="s">
        <v>6155</v>
      </c>
      <c r="J101" s="210" t="s">
        <v>6156</v>
      </c>
      <c r="K101" s="438" t="s">
        <v>769</v>
      </c>
      <c r="L101" s="439"/>
      <c r="M101" s="438" t="s">
        <v>769</v>
      </c>
      <c r="N101" s="439"/>
      <c r="O101" s="440"/>
      <c r="P101" s="440"/>
      <c r="Q101" s="440" t="s">
        <v>769</v>
      </c>
      <c r="R101" s="440"/>
      <c r="S101" s="306"/>
    </row>
    <row r="102" spans="1:19" s="312" customFormat="1" ht="18.75" x14ac:dyDescent="0.15">
      <c r="A102" s="964">
        <v>49</v>
      </c>
      <c r="B102" s="965" t="s">
        <v>6298</v>
      </c>
      <c r="C102" s="861" t="s">
        <v>6299</v>
      </c>
      <c r="D102" s="446" t="s">
        <v>6300</v>
      </c>
      <c r="E102" s="861" t="s">
        <v>6301</v>
      </c>
      <c r="F102" s="341">
        <v>490</v>
      </c>
      <c r="G102" s="341" t="s">
        <v>3531</v>
      </c>
      <c r="H102" s="862">
        <v>42849</v>
      </c>
      <c r="I102" s="862" t="s">
        <v>6155</v>
      </c>
      <c r="J102" s="210" t="s">
        <v>6302</v>
      </c>
      <c r="K102" s="438" t="s">
        <v>769</v>
      </c>
      <c r="L102" s="439"/>
      <c r="M102" s="438" t="s">
        <v>769</v>
      </c>
      <c r="N102" s="439"/>
      <c r="O102" s="440" t="s">
        <v>769</v>
      </c>
      <c r="P102" s="440"/>
      <c r="Q102" s="440"/>
      <c r="R102" s="440"/>
      <c r="S102" s="306"/>
    </row>
    <row r="103" spans="1:19" s="312" customFormat="1" ht="18.75" x14ac:dyDescent="0.15">
      <c r="A103" s="964"/>
      <c r="B103" s="965"/>
      <c r="C103" s="861"/>
      <c r="D103" s="446" t="s">
        <v>6303</v>
      </c>
      <c r="E103" s="861"/>
      <c r="F103" s="341">
        <v>250</v>
      </c>
      <c r="G103" s="341" t="s">
        <v>3531</v>
      </c>
      <c r="H103" s="862"/>
      <c r="I103" s="862"/>
      <c r="J103" s="210" t="s">
        <v>6304</v>
      </c>
      <c r="K103" s="438" t="s">
        <v>769</v>
      </c>
      <c r="L103" s="439"/>
      <c r="M103" s="438" t="s">
        <v>769</v>
      </c>
      <c r="N103" s="439"/>
      <c r="O103" s="440" t="s">
        <v>769</v>
      </c>
      <c r="P103" s="440"/>
      <c r="Q103" s="440"/>
      <c r="R103" s="440"/>
      <c r="S103" s="306"/>
    </row>
    <row r="104" spans="1:19" s="312" customFormat="1" ht="18.75" x14ac:dyDescent="0.15">
      <c r="A104" s="964"/>
      <c r="B104" s="965"/>
      <c r="C104" s="861"/>
      <c r="D104" s="446" t="s">
        <v>6305</v>
      </c>
      <c r="E104" s="861"/>
      <c r="F104" s="341">
        <v>250</v>
      </c>
      <c r="G104" s="341" t="s">
        <v>3531</v>
      </c>
      <c r="H104" s="862"/>
      <c r="I104" s="862"/>
      <c r="J104" s="210" t="s">
        <v>6306</v>
      </c>
      <c r="K104" s="438" t="s">
        <v>769</v>
      </c>
      <c r="L104" s="439"/>
      <c r="M104" s="438" t="s">
        <v>769</v>
      </c>
      <c r="N104" s="439"/>
      <c r="O104" s="440" t="s">
        <v>769</v>
      </c>
      <c r="P104" s="440"/>
      <c r="Q104" s="440"/>
      <c r="R104" s="440"/>
      <c r="S104" s="306"/>
    </row>
    <row r="105" spans="1:19" s="312" customFormat="1" ht="18.75" x14ac:dyDescent="0.15">
      <c r="A105" s="964"/>
      <c r="B105" s="965"/>
      <c r="C105" s="861"/>
      <c r="D105" s="446" t="s">
        <v>6307</v>
      </c>
      <c r="E105" s="861"/>
      <c r="F105" s="341">
        <v>1830.5</v>
      </c>
      <c r="G105" s="341" t="s">
        <v>3531</v>
      </c>
      <c r="H105" s="862"/>
      <c r="I105" s="862"/>
      <c r="J105" s="210" t="s">
        <v>6308</v>
      </c>
      <c r="K105" s="438" t="s">
        <v>769</v>
      </c>
      <c r="L105" s="439"/>
      <c r="M105" s="438" t="s">
        <v>769</v>
      </c>
      <c r="N105" s="439"/>
      <c r="O105" s="440" t="s">
        <v>769</v>
      </c>
      <c r="P105" s="440"/>
      <c r="Q105" s="440"/>
      <c r="R105" s="440"/>
      <c r="S105" s="306"/>
    </row>
    <row r="106" spans="1:19" s="312" customFormat="1" ht="33.75" customHeight="1" x14ac:dyDescent="0.15">
      <c r="A106" s="964">
        <v>50</v>
      </c>
      <c r="B106" s="965" t="s">
        <v>6309</v>
      </c>
      <c r="C106" s="861" t="s">
        <v>6310</v>
      </c>
      <c r="D106" s="422" t="s">
        <v>5989</v>
      </c>
      <c r="E106" s="861" t="s">
        <v>6311</v>
      </c>
      <c r="F106" s="341">
        <f>17999.1+1810+1200</f>
        <v>21009.1</v>
      </c>
      <c r="G106" s="341" t="s">
        <v>3551</v>
      </c>
      <c r="H106" s="423">
        <v>42863</v>
      </c>
      <c r="I106" s="444" t="s">
        <v>6312</v>
      </c>
      <c r="J106" s="210" t="s">
        <v>6313</v>
      </c>
      <c r="K106" s="438" t="s">
        <v>769</v>
      </c>
      <c r="L106" s="439"/>
      <c r="M106" s="438" t="s">
        <v>769</v>
      </c>
      <c r="N106" s="439"/>
      <c r="O106" s="440" t="s">
        <v>769</v>
      </c>
      <c r="P106" s="440"/>
      <c r="Q106" s="440"/>
      <c r="R106" s="440"/>
      <c r="S106" s="402"/>
    </row>
    <row r="107" spans="1:19" s="312" customFormat="1" ht="33.75" customHeight="1" x14ac:dyDescent="0.15">
      <c r="A107" s="964"/>
      <c r="B107" s="965"/>
      <c r="C107" s="861"/>
      <c r="D107" s="422" t="s">
        <v>6314</v>
      </c>
      <c r="E107" s="861"/>
      <c r="F107" s="341">
        <f>2542.5+600+500</f>
        <v>3642.5</v>
      </c>
      <c r="G107" s="341" t="s">
        <v>3551</v>
      </c>
      <c r="H107" s="423">
        <v>42863</v>
      </c>
      <c r="I107" s="444" t="s">
        <v>6312</v>
      </c>
      <c r="J107" s="210" t="s">
        <v>6315</v>
      </c>
      <c r="K107" s="538"/>
      <c r="L107" s="539"/>
      <c r="M107" s="538"/>
      <c r="N107" s="539"/>
      <c r="O107" s="538"/>
      <c r="P107" s="538"/>
      <c r="Q107" s="538"/>
      <c r="R107" s="538"/>
      <c r="S107" s="402" t="s">
        <v>6828</v>
      </c>
    </row>
    <row r="108" spans="1:19" s="312" customFormat="1" ht="18.75" x14ac:dyDescent="0.15">
      <c r="A108" s="964">
        <v>51</v>
      </c>
      <c r="B108" s="965" t="s">
        <v>6316</v>
      </c>
      <c r="C108" s="861" t="s">
        <v>6317</v>
      </c>
      <c r="D108" s="422" t="s">
        <v>3399</v>
      </c>
      <c r="E108" s="861" t="s">
        <v>6318</v>
      </c>
      <c r="F108" s="341">
        <v>284.45999999999998</v>
      </c>
      <c r="G108" s="341" t="s">
        <v>3531</v>
      </c>
      <c r="H108" s="423">
        <v>42843</v>
      </c>
      <c r="I108" s="444" t="s">
        <v>6319</v>
      </c>
      <c r="J108" s="210" t="s">
        <v>6320</v>
      </c>
      <c r="K108" s="438" t="s">
        <v>769</v>
      </c>
      <c r="L108" s="439"/>
      <c r="M108" s="438" t="s">
        <v>769</v>
      </c>
      <c r="N108" s="439"/>
      <c r="O108" s="440"/>
      <c r="P108" s="440"/>
      <c r="Q108" s="440" t="s">
        <v>769</v>
      </c>
      <c r="R108" s="440"/>
      <c r="S108" s="306"/>
    </row>
    <row r="109" spans="1:19" s="312" customFormat="1" ht="18.75" x14ac:dyDescent="0.15">
      <c r="A109" s="964"/>
      <c r="B109" s="965"/>
      <c r="C109" s="861"/>
      <c r="D109" s="422" t="s">
        <v>6321</v>
      </c>
      <c r="E109" s="861"/>
      <c r="F109" s="341">
        <v>122.02</v>
      </c>
      <c r="G109" s="341" t="s">
        <v>3531</v>
      </c>
      <c r="H109" s="423">
        <v>42843</v>
      </c>
      <c r="I109" s="444" t="s">
        <v>6322</v>
      </c>
      <c r="J109" s="210" t="s">
        <v>6323</v>
      </c>
      <c r="K109" s="438" t="s">
        <v>769</v>
      </c>
      <c r="L109" s="439"/>
      <c r="M109" s="438" t="s">
        <v>769</v>
      </c>
      <c r="N109" s="439"/>
      <c r="O109" s="440"/>
      <c r="P109" s="440"/>
      <c r="Q109" s="440" t="s">
        <v>769</v>
      </c>
      <c r="R109" s="440"/>
      <c r="S109" s="306"/>
    </row>
    <row r="110" spans="1:19" s="312" customFormat="1" ht="18.75" x14ac:dyDescent="0.15">
      <c r="A110" s="964"/>
      <c r="B110" s="965"/>
      <c r="C110" s="861"/>
      <c r="D110" s="422" t="s">
        <v>6161</v>
      </c>
      <c r="E110" s="861"/>
      <c r="F110" s="341">
        <v>619.5</v>
      </c>
      <c r="G110" s="341" t="s">
        <v>3531</v>
      </c>
      <c r="H110" s="423">
        <v>42843</v>
      </c>
      <c r="I110" s="444" t="s">
        <v>6324</v>
      </c>
      <c r="J110" s="210" t="s">
        <v>6325</v>
      </c>
      <c r="K110" s="438" t="s">
        <v>769</v>
      </c>
      <c r="L110" s="439"/>
      <c r="M110" s="438" t="s">
        <v>769</v>
      </c>
      <c r="N110" s="439"/>
      <c r="O110" s="440"/>
      <c r="P110" s="440"/>
      <c r="Q110" s="440" t="s">
        <v>769</v>
      </c>
      <c r="R110" s="440"/>
      <c r="S110" s="306"/>
    </row>
    <row r="111" spans="1:19" s="312" customFormat="1" ht="28.5" customHeight="1" x14ac:dyDescent="0.15">
      <c r="A111" s="964">
        <v>52</v>
      </c>
      <c r="B111" s="965" t="s">
        <v>6157</v>
      </c>
      <c r="C111" s="861" t="s">
        <v>6326</v>
      </c>
      <c r="D111" s="422" t="s">
        <v>4527</v>
      </c>
      <c r="E111" s="861" t="s">
        <v>6158</v>
      </c>
      <c r="F111" s="341">
        <v>1499.75</v>
      </c>
      <c r="G111" s="341" t="s">
        <v>3407</v>
      </c>
      <c r="H111" s="423">
        <v>42817</v>
      </c>
      <c r="I111" s="444" t="s">
        <v>6159</v>
      </c>
      <c r="J111" s="210" t="s">
        <v>6160</v>
      </c>
      <c r="K111" s="438" t="s">
        <v>769</v>
      </c>
      <c r="L111" s="439"/>
      <c r="M111" s="438" t="s">
        <v>769</v>
      </c>
      <c r="N111" s="439"/>
      <c r="O111" s="440" t="s">
        <v>769</v>
      </c>
      <c r="P111" s="440"/>
      <c r="Q111" s="440"/>
      <c r="R111" s="440"/>
      <c r="S111" s="306"/>
    </row>
    <row r="112" spans="1:19" s="312" customFormat="1" ht="26.25" customHeight="1" x14ac:dyDescent="0.15">
      <c r="A112" s="964"/>
      <c r="B112" s="965"/>
      <c r="C112" s="861"/>
      <c r="D112" s="422" t="s">
        <v>6161</v>
      </c>
      <c r="E112" s="861"/>
      <c r="F112" s="341">
        <v>500</v>
      </c>
      <c r="G112" s="341" t="s">
        <v>3407</v>
      </c>
      <c r="H112" s="423">
        <v>42817</v>
      </c>
      <c r="I112" s="444" t="s">
        <v>6162</v>
      </c>
      <c r="J112" s="210" t="s">
        <v>6163</v>
      </c>
      <c r="K112" s="438" t="s">
        <v>769</v>
      </c>
      <c r="L112" s="439"/>
      <c r="M112" s="438" t="s">
        <v>769</v>
      </c>
      <c r="N112" s="439"/>
      <c r="O112" s="440" t="s">
        <v>769</v>
      </c>
      <c r="P112" s="440"/>
      <c r="Q112" s="440"/>
      <c r="R112" s="440"/>
      <c r="S112" s="306"/>
    </row>
    <row r="113" spans="1:19" s="312" customFormat="1" ht="36" customHeight="1" x14ac:dyDescent="0.15">
      <c r="A113" s="450">
        <v>53</v>
      </c>
      <c r="B113" s="212" t="s">
        <v>6164</v>
      </c>
      <c r="C113" s="422" t="s">
        <v>6772</v>
      </c>
      <c r="D113" s="422" t="s">
        <v>6165</v>
      </c>
      <c r="E113" s="422" t="s">
        <v>6327</v>
      </c>
      <c r="F113" s="341">
        <v>5000</v>
      </c>
      <c r="G113" s="341" t="s">
        <v>3407</v>
      </c>
      <c r="H113" s="423">
        <v>42810</v>
      </c>
      <c r="I113" s="444" t="s">
        <v>6166</v>
      </c>
      <c r="J113" s="210" t="s">
        <v>6167</v>
      </c>
      <c r="K113" s="438" t="s">
        <v>769</v>
      </c>
      <c r="L113" s="439"/>
      <c r="M113" s="438" t="s">
        <v>769</v>
      </c>
      <c r="N113" s="439"/>
      <c r="O113" s="440" t="s">
        <v>769</v>
      </c>
      <c r="P113" s="440"/>
      <c r="Q113" s="440"/>
      <c r="R113" s="440"/>
      <c r="S113" s="402"/>
    </row>
    <row r="114" spans="1:19" s="312" customFormat="1" ht="33.75" x14ac:dyDescent="0.15">
      <c r="A114" s="450">
        <v>54</v>
      </c>
      <c r="B114" s="212" t="s">
        <v>6168</v>
      </c>
      <c r="C114" s="422" t="s">
        <v>6773</v>
      </c>
      <c r="D114" s="422" t="s">
        <v>6075</v>
      </c>
      <c r="E114" s="422" t="s">
        <v>6169</v>
      </c>
      <c r="F114" s="341">
        <v>510</v>
      </c>
      <c r="G114" s="341" t="s">
        <v>3407</v>
      </c>
      <c r="H114" s="423">
        <v>42809</v>
      </c>
      <c r="I114" s="444" t="s">
        <v>6170</v>
      </c>
      <c r="J114" s="210" t="s">
        <v>6171</v>
      </c>
      <c r="K114" s="438" t="s">
        <v>769</v>
      </c>
      <c r="L114" s="439"/>
      <c r="M114" s="438" t="s">
        <v>769</v>
      </c>
      <c r="N114" s="439"/>
      <c r="O114" s="440" t="s">
        <v>769</v>
      </c>
      <c r="P114" s="440"/>
      <c r="Q114" s="440"/>
      <c r="R114" s="440"/>
      <c r="S114" s="306"/>
    </row>
    <row r="115" spans="1:19" s="312" customFormat="1" ht="56.25" x14ac:dyDescent="0.15">
      <c r="A115" s="450">
        <v>55</v>
      </c>
      <c r="B115" s="212" t="s">
        <v>6172</v>
      </c>
      <c r="C115" s="422" t="s">
        <v>6328</v>
      </c>
      <c r="D115" s="422" t="s">
        <v>6161</v>
      </c>
      <c r="E115" s="422" t="s">
        <v>6202</v>
      </c>
      <c r="F115" s="341">
        <v>600</v>
      </c>
      <c r="G115" s="341" t="s">
        <v>3407</v>
      </c>
      <c r="H115" s="423">
        <v>42811</v>
      </c>
      <c r="I115" s="444" t="s">
        <v>6173</v>
      </c>
      <c r="J115" s="210" t="s">
        <v>6174</v>
      </c>
      <c r="K115" s="438" t="s">
        <v>769</v>
      </c>
      <c r="L115" s="439"/>
      <c r="M115" s="438" t="s">
        <v>769</v>
      </c>
      <c r="N115" s="439"/>
      <c r="O115" s="440"/>
      <c r="P115" s="440"/>
      <c r="Q115" s="440" t="s">
        <v>769</v>
      </c>
      <c r="R115" s="440"/>
      <c r="S115" s="306"/>
    </row>
    <row r="116" spans="1:19" s="312" customFormat="1" ht="18.75" x14ac:dyDescent="0.15">
      <c r="A116" s="964">
        <v>56</v>
      </c>
      <c r="B116" s="965" t="s">
        <v>6175</v>
      </c>
      <c r="C116" s="861" t="s">
        <v>6329</v>
      </c>
      <c r="D116" s="422" t="s">
        <v>6176</v>
      </c>
      <c r="E116" s="861" t="s">
        <v>6203</v>
      </c>
      <c r="F116" s="341">
        <v>759.3</v>
      </c>
      <c r="G116" s="341" t="s">
        <v>3407</v>
      </c>
      <c r="H116" s="862">
        <v>42816</v>
      </c>
      <c r="I116" s="968" t="s">
        <v>6177</v>
      </c>
      <c r="J116" s="210" t="s">
        <v>6178</v>
      </c>
      <c r="K116" s="438" t="s">
        <v>769</v>
      </c>
      <c r="L116" s="439"/>
      <c r="M116" s="438" t="s">
        <v>769</v>
      </c>
      <c r="N116" s="439"/>
      <c r="O116" s="440" t="s">
        <v>769</v>
      </c>
      <c r="P116" s="440"/>
      <c r="Q116" s="440"/>
      <c r="R116" s="440"/>
      <c r="S116" s="306"/>
    </row>
    <row r="117" spans="1:19" s="312" customFormat="1" ht="18.75" x14ac:dyDescent="0.15">
      <c r="A117" s="964"/>
      <c r="B117" s="965"/>
      <c r="C117" s="861"/>
      <c r="D117" s="422" t="s">
        <v>6179</v>
      </c>
      <c r="E117" s="861"/>
      <c r="F117" s="341">
        <v>664.5</v>
      </c>
      <c r="G117" s="341" t="s">
        <v>3407</v>
      </c>
      <c r="H117" s="862"/>
      <c r="I117" s="968"/>
      <c r="J117" s="210" t="s">
        <v>6180</v>
      </c>
      <c r="K117" s="438" t="s">
        <v>769</v>
      </c>
      <c r="L117" s="439"/>
      <c r="M117" s="438" t="s">
        <v>769</v>
      </c>
      <c r="N117" s="439"/>
      <c r="O117" s="440" t="s">
        <v>769</v>
      </c>
      <c r="P117" s="440"/>
      <c r="Q117" s="440"/>
      <c r="R117" s="440"/>
      <c r="S117" s="306"/>
    </row>
    <row r="118" spans="1:19" s="312" customFormat="1" ht="22.5" x14ac:dyDescent="0.15">
      <c r="A118" s="964"/>
      <c r="B118" s="965"/>
      <c r="C118" s="861"/>
      <c r="D118" s="422" t="s">
        <v>6181</v>
      </c>
      <c r="E118" s="861"/>
      <c r="F118" s="341">
        <v>341.1</v>
      </c>
      <c r="G118" s="341" t="s">
        <v>3407</v>
      </c>
      <c r="H118" s="862"/>
      <c r="I118" s="968"/>
      <c r="J118" s="210" t="s">
        <v>6182</v>
      </c>
      <c r="K118" s="438" t="s">
        <v>769</v>
      </c>
      <c r="L118" s="439"/>
      <c r="M118" s="438" t="s">
        <v>769</v>
      </c>
      <c r="N118" s="439"/>
      <c r="O118" s="440" t="s">
        <v>769</v>
      </c>
      <c r="P118" s="440"/>
      <c r="Q118" s="440"/>
      <c r="R118" s="440"/>
      <c r="S118" s="306"/>
    </row>
    <row r="119" spans="1:19" s="312" customFormat="1" ht="18.75" x14ac:dyDescent="0.15">
      <c r="A119" s="964"/>
      <c r="B119" s="965"/>
      <c r="C119" s="861"/>
      <c r="D119" s="422" t="s">
        <v>6183</v>
      </c>
      <c r="E119" s="861"/>
      <c r="F119" s="341">
        <v>542.4</v>
      </c>
      <c r="G119" s="341" t="s">
        <v>3407</v>
      </c>
      <c r="H119" s="862"/>
      <c r="I119" s="968"/>
      <c r="J119" s="210" t="s">
        <v>6184</v>
      </c>
      <c r="K119" s="438" t="s">
        <v>769</v>
      </c>
      <c r="L119" s="439"/>
      <c r="M119" s="438" t="s">
        <v>769</v>
      </c>
      <c r="N119" s="439"/>
      <c r="O119" s="440" t="s">
        <v>769</v>
      </c>
      <c r="P119" s="440"/>
      <c r="Q119" s="440"/>
      <c r="R119" s="440"/>
      <c r="S119" s="306"/>
    </row>
    <row r="120" spans="1:19" s="312" customFormat="1" ht="22.5" x14ac:dyDescent="0.15">
      <c r="A120" s="964"/>
      <c r="B120" s="965"/>
      <c r="C120" s="861"/>
      <c r="D120" s="422" t="s">
        <v>6185</v>
      </c>
      <c r="E120" s="861"/>
      <c r="F120" s="341">
        <v>588</v>
      </c>
      <c r="G120" s="341" t="s">
        <v>3407</v>
      </c>
      <c r="H120" s="862"/>
      <c r="I120" s="968"/>
      <c r="J120" s="210" t="s">
        <v>6186</v>
      </c>
      <c r="K120" s="438" t="s">
        <v>769</v>
      </c>
      <c r="L120" s="439"/>
      <c r="M120" s="438" t="s">
        <v>769</v>
      </c>
      <c r="N120" s="439"/>
      <c r="O120" s="440" t="s">
        <v>769</v>
      </c>
      <c r="P120" s="440"/>
      <c r="Q120" s="440"/>
      <c r="R120" s="440"/>
      <c r="S120" s="306"/>
    </row>
    <row r="121" spans="1:19" s="312" customFormat="1" ht="45.75" customHeight="1" x14ac:dyDescent="0.15">
      <c r="A121" s="450">
        <v>57</v>
      </c>
      <c r="B121" s="212" t="s">
        <v>6330</v>
      </c>
      <c r="C121" s="422" t="s">
        <v>6331</v>
      </c>
      <c r="D121" s="422" t="s">
        <v>4592</v>
      </c>
      <c r="E121" s="422" t="s">
        <v>6332</v>
      </c>
      <c r="F121" s="341">
        <v>5000</v>
      </c>
      <c r="G121" s="341" t="s">
        <v>3531</v>
      </c>
      <c r="H121" s="423">
        <v>42849</v>
      </c>
      <c r="I121" s="444" t="s">
        <v>6333</v>
      </c>
      <c r="J121" s="210" t="s">
        <v>6334</v>
      </c>
      <c r="K121" s="438" t="s">
        <v>769</v>
      </c>
      <c r="L121" s="439"/>
      <c r="M121" s="438" t="s">
        <v>769</v>
      </c>
      <c r="N121" s="439"/>
      <c r="O121" s="440" t="s">
        <v>769</v>
      </c>
      <c r="P121" s="440"/>
      <c r="Q121" s="440"/>
      <c r="R121" s="440"/>
      <c r="S121" s="402"/>
    </row>
    <row r="122" spans="1:19" s="312" customFormat="1" ht="22.5" x14ac:dyDescent="0.15">
      <c r="A122" s="450">
        <v>58</v>
      </c>
      <c r="B122" s="212" t="s">
        <v>6335</v>
      </c>
      <c r="C122" s="422" t="s">
        <v>6336</v>
      </c>
      <c r="D122" s="422" t="s">
        <v>12</v>
      </c>
      <c r="E122" s="422" t="s">
        <v>6337</v>
      </c>
      <c r="F122" s="341">
        <v>367.25</v>
      </c>
      <c r="G122" s="341" t="s">
        <v>3531</v>
      </c>
      <c r="H122" s="423">
        <v>42830</v>
      </c>
      <c r="I122" s="444" t="s">
        <v>6338</v>
      </c>
      <c r="J122" s="210" t="s">
        <v>6339</v>
      </c>
      <c r="K122" s="438" t="s">
        <v>769</v>
      </c>
      <c r="L122" s="439"/>
      <c r="M122" s="438" t="s">
        <v>769</v>
      </c>
      <c r="N122" s="439"/>
      <c r="O122" s="440" t="s">
        <v>769</v>
      </c>
      <c r="P122" s="440"/>
      <c r="Q122" s="440"/>
      <c r="R122" s="440"/>
      <c r="S122" s="306"/>
    </row>
    <row r="123" spans="1:19" s="312" customFormat="1" ht="24.75" customHeight="1" x14ac:dyDescent="0.15">
      <c r="A123" s="964">
        <v>59</v>
      </c>
      <c r="B123" s="965" t="s">
        <v>6187</v>
      </c>
      <c r="C123" s="861" t="s">
        <v>6340</v>
      </c>
      <c r="D123" s="422" t="s">
        <v>3258</v>
      </c>
      <c r="E123" s="861" t="s">
        <v>6188</v>
      </c>
      <c r="F123" s="341">
        <v>759.36</v>
      </c>
      <c r="G123" s="341" t="s">
        <v>3407</v>
      </c>
      <c r="H123" s="423">
        <v>42822</v>
      </c>
      <c r="I123" s="444" t="s">
        <v>6189</v>
      </c>
      <c r="J123" s="210" t="s">
        <v>6190</v>
      </c>
      <c r="K123" s="438" t="s">
        <v>769</v>
      </c>
      <c r="L123" s="439"/>
      <c r="M123" s="438" t="s">
        <v>769</v>
      </c>
      <c r="N123" s="439"/>
      <c r="O123" s="440" t="s">
        <v>769</v>
      </c>
      <c r="P123" s="440"/>
      <c r="Q123" s="440"/>
      <c r="R123" s="440"/>
      <c r="S123" s="306"/>
    </row>
    <row r="124" spans="1:19" s="312" customFormat="1" ht="31.5" customHeight="1" x14ac:dyDescent="0.15">
      <c r="A124" s="964"/>
      <c r="B124" s="965"/>
      <c r="C124" s="861"/>
      <c r="D124" s="422" t="s">
        <v>3255</v>
      </c>
      <c r="E124" s="861"/>
      <c r="F124" s="341">
        <v>759.36</v>
      </c>
      <c r="G124" s="341" t="s">
        <v>3407</v>
      </c>
      <c r="H124" s="423">
        <v>42822</v>
      </c>
      <c r="I124" s="444" t="s">
        <v>6189</v>
      </c>
      <c r="J124" s="210" t="s">
        <v>6191</v>
      </c>
      <c r="K124" s="438" t="s">
        <v>769</v>
      </c>
      <c r="L124" s="439"/>
      <c r="M124" s="438" t="s">
        <v>769</v>
      </c>
      <c r="N124" s="439"/>
      <c r="O124" s="440" t="s">
        <v>769</v>
      </c>
      <c r="P124" s="440"/>
      <c r="Q124" s="440"/>
      <c r="R124" s="440"/>
      <c r="S124" s="306"/>
    </row>
    <row r="125" spans="1:19" s="312" customFormat="1" ht="33.75" x14ac:dyDescent="0.15">
      <c r="A125" s="450">
        <v>60</v>
      </c>
      <c r="B125" s="430" t="s">
        <v>6341</v>
      </c>
      <c r="C125" s="422" t="s">
        <v>6774</v>
      </c>
      <c r="D125" s="422" t="s">
        <v>6342</v>
      </c>
      <c r="E125" s="422" t="s">
        <v>6343</v>
      </c>
      <c r="F125" s="341">
        <v>1052.2</v>
      </c>
      <c r="G125" s="341" t="s">
        <v>3531</v>
      </c>
      <c r="H125" s="423">
        <v>42821</v>
      </c>
      <c r="I125" s="444" t="s">
        <v>6824</v>
      </c>
      <c r="J125" s="210" t="s">
        <v>6344</v>
      </c>
      <c r="K125" s="438" t="s">
        <v>769</v>
      </c>
      <c r="L125" s="439"/>
      <c r="M125" s="438" t="s">
        <v>769</v>
      </c>
      <c r="N125" s="439"/>
      <c r="O125" s="440" t="s">
        <v>769</v>
      </c>
      <c r="P125" s="440"/>
      <c r="Q125" s="440"/>
      <c r="R125" s="440"/>
      <c r="S125" s="306"/>
    </row>
    <row r="126" spans="1:19" s="312" customFormat="1" ht="41.25" customHeight="1" x14ac:dyDescent="0.15">
      <c r="A126" s="450">
        <v>61</v>
      </c>
      <c r="B126" s="212" t="s">
        <v>6345</v>
      </c>
      <c r="C126" s="422" t="s">
        <v>6346</v>
      </c>
      <c r="D126" s="422" t="s">
        <v>6075</v>
      </c>
      <c r="E126" s="422" t="s">
        <v>6347</v>
      </c>
      <c r="F126" s="341">
        <v>300</v>
      </c>
      <c r="G126" s="341" t="s">
        <v>3531</v>
      </c>
      <c r="H126" s="423">
        <v>42830</v>
      </c>
      <c r="I126" s="444" t="s">
        <v>6170</v>
      </c>
      <c r="J126" s="210" t="s">
        <v>6348</v>
      </c>
      <c r="K126" s="438" t="s">
        <v>769</v>
      </c>
      <c r="L126" s="439"/>
      <c r="M126" s="438" t="s">
        <v>769</v>
      </c>
      <c r="N126" s="439"/>
      <c r="O126" s="440" t="s">
        <v>769</v>
      </c>
      <c r="P126" s="440"/>
      <c r="Q126" s="440"/>
      <c r="R126" s="440"/>
      <c r="S126" s="306"/>
    </row>
    <row r="127" spans="1:19" s="312" customFormat="1" ht="45" x14ac:dyDescent="0.15">
      <c r="A127" s="450">
        <v>62</v>
      </c>
      <c r="B127" s="212" t="s">
        <v>6349</v>
      </c>
      <c r="C127" s="422" t="s">
        <v>6350</v>
      </c>
      <c r="D127" s="422" t="s">
        <v>4169</v>
      </c>
      <c r="E127" s="422" t="s">
        <v>6351</v>
      </c>
      <c r="F127" s="341">
        <v>3200</v>
      </c>
      <c r="G127" s="341" t="s">
        <v>3531</v>
      </c>
      <c r="H127" s="423">
        <v>42852</v>
      </c>
      <c r="I127" s="444" t="s">
        <v>6352</v>
      </c>
      <c r="J127" s="210" t="s">
        <v>6353</v>
      </c>
      <c r="K127" s="438" t="s">
        <v>769</v>
      </c>
      <c r="L127" s="439"/>
      <c r="M127" s="438" t="s">
        <v>769</v>
      </c>
      <c r="N127" s="439"/>
      <c r="O127" s="440" t="s">
        <v>769</v>
      </c>
      <c r="P127" s="440"/>
      <c r="Q127" s="440"/>
      <c r="R127" s="440"/>
      <c r="S127" s="402"/>
    </row>
    <row r="128" spans="1:19" s="312" customFormat="1" ht="33.75" x14ac:dyDescent="0.15">
      <c r="A128" s="450">
        <v>63</v>
      </c>
      <c r="B128" s="212" t="s">
        <v>6354</v>
      </c>
      <c r="C128" s="422" t="s">
        <v>6355</v>
      </c>
      <c r="D128" s="422" t="s">
        <v>4169</v>
      </c>
      <c r="E128" s="422" t="s">
        <v>6356</v>
      </c>
      <c r="F128" s="341">
        <v>3000</v>
      </c>
      <c r="G128" s="341" t="s">
        <v>3531</v>
      </c>
      <c r="H128" s="423">
        <v>42849</v>
      </c>
      <c r="I128" s="444" t="s">
        <v>6352</v>
      </c>
      <c r="J128" s="210" t="s">
        <v>6357</v>
      </c>
      <c r="K128" s="438" t="s">
        <v>769</v>
      </c>
      <c r="L128" s="439"/>
      <c r="M128" s="438" t="s">
        <v>769</v>
      </c>
      <c r="N128" s="439"/>
      <c r="O128" s="440"/>
      <c r="P128" s="440"/>
      <c r="Q128" s="440" t="s">
        <v>769</v>
      </c>
      <c r="R128" s="440"/>
      <c r="S128" s="402"/>
    </row>
    <row r="129" spans="1:19" s="312" customFormat="1" ht="39.75" customHeight="1" x14ac:dyDescent="0.15">
      <c r="A129" s="964">
        <v>64</v>
      </c>
      <c r="B129" s="212" t="s">
        <v>6358</v>
      </c>
      <c r="C129" s="861" t="s">
        <v>6359</v>
      </c>
      <c r="D129" s="861" t="s">
        <v>6099</v>
      </c>
      <c r="E129" s="861" t="s">
        <v>6360</v>
      </c>
      <c r="F129" s="341">
        <v>425.5</v>
      </c>
      <c r="G129" s="341" t="s">
        <v>3551</v>
      </c>
      <c r="H129" s="423">
        <v>42879</v>
      </c>
      <c r="I129" s="968" t="s">
        <v>6361</v>
      </c>
      <c r="J129" s="206" t="s">
        <v>6362</v>
      </c>
      <c r="K129" s="438" t="s">
        <v>769</v>
      </c>
      <c r="L129" s="439"/>
      <c r="M129" s="438" t="s">
        <v>769</v>
      </c>
      <c r="N129" s="439"/>
      <c r="O129" s="440" t="s">
        <v>769</v>
      </c>
      <c r="P129" s="440"/>
      <c r="Q129" s="440"/>
      <c r="R129" s="440"/>
      <c r="S129" s="306"/>
    </row>
    <row r="130" spans="1:19" s="312" customFormat="1" ht="31.5" customHeight="1" x14ac:dyDescent="0.15">
      <c r="A130" s="964"/>
      <c r="B130" s="430" t="s">
        <v>6477</v>
      </c>
      <c r="C130" s="861"/>
      <c r="D130" s="861"/>
      <c r="E130" s="861"/>
      <c r="F130" s="341">
        <v>18.5</v>
      </c>
      <c r="G130" s="341" t="s">
        <v>3648</v>
      </c>
      <c r="H130" s="423">
        <v>42964</v>
      </c>
      <c r="I130" s="968"/>
      <c r="J130" s="206" t="s">
        <v>6775</v>
      </c>
      <c r="K130" s="438" t="s">
        <v>769</v>
      </c>
      <c r="L130" s="439"/>
      <c r="M130" s="438" t="s">
        <v>769</v>
      </c>
      <c r="N130" s="439"/>
      <c r="O130" s="440" t="s">
        <v>769</v>
      </c>
      <c r="P130" s="440"/>
      <c r="Q130" s="440"/>
      <c r="R130" s="440"/>
      <c r="S130" s="306"/>
    </row>
    <row r="131" spans="1:19" s="312" customFormat="1" ht="33.75" x14ac:dyDescent="0.15">
      <c r="A131" s="450">
        <v>65</v>
      </c>
      <c r="B131" s="212" t="s">
        <v>6363</v>
      </c>
      <c r="C131" s="422" t="s">
        <v>6364</v>
      </c>
      <c r="D131" s="422" t="s">
        <v>6365</v>
      </c>
      <c r="E131" s="422" t="s">
        <v>6366</v>
      </c>
      <c r="F131" s="341">
        <v>250</v>
      </c>
      <c r="G131" s="341" t="s">
        <v>3551</v>
      </c>
      <c r="H131" s="423">
        <v>42858</v>
      </c>
      <c r="I131" s="444" t="s">
        <v>6367</v>
      </c>
      <c r="J131" s="210" t="s">
        <v>6368</v>
      </c>
      <c r="K131" s="438" t="s">
        <v>769</v>
      </c>
      <c r="L131" s="439"/>
      <c r="M131" s="438" t="s">
        <v>769</v>
      </c>
      <c r="N131" s="439"/>
      <c r="O131" s="440" t="s">
        <v>769</v>
      </c>
      <c r="P131" s="440"/>
      <c r="Q131" s="440"/>
      <c r="R131" s="440"/>
      <c r="S131" s="306"/>
    </row>
    <row r="132" spans="1:19" s="312" customFormat="1" ht="33.75" x14ac:dyDescent="0.15">
      <c r="A132" s="450">
        <v>66</v>
      </c>
      <c r="B132" s="212" t="s">
        <v>6369</v>
      </c>
      <c r="C132" s="422" t="s">
        <v>6370</v>
      </c>
      <c r="D132" s="422" t="s">
        <v>6371</v>
      </c>
      <c r="E132" s="422" t="s">
        <v>6372</v>
      </c>
      <c r="F132" s="341">
        <v>1000</v>
      </c>
      <c r="G132" s="341" t="s">
        <v>3531</v>
      </c>
      <c r="H132" s="423">
        <v>42849</v>
      </c>
      <c r="I132" s="444" t="s">
        <v>6373</v>
      </c>
      <c r="J132" s="210" t="s">
        <v>6374</v>
      </c>
      <c r="K132" s="438" t="s">
        <v>769</v>
      </c>
      <c r="L132" s="439"/>
      <c r="M132" s="438" t="s">
        <v>769</v>
      </c>
      <c r="N132" s="439"/>
      <c r="O132" s="440"/>
      <c r="P132" s="440"/>
      <c r="Q132" s="440"/>
      <c r="R132" s="440" t="s">
        <v>769</v>
      </c>
      <c r="S132" s="306"/>
    </row>
    <row r="133" spans="1:19" s="312" customFormat="1" ht="33.75" customHeight="1" x14ac:dyDescent="0.15">
      <c r="A133" s="450">
        <v>67</v>
      </c>
      <c r="B133" s="212" t="s">
        <v>6375</v>
      </c>
      <c r="C133" s="422" t="s">
        <v>6376</v>
      </c>
      <c r="D133" s="422" t="s">
        <v>4736</v>
      </c>
      <c r="E133" s="422" t="s">
        <v>6377</v>
      </c>
      <c r="F133" s="341">
        <v>2437.5</v>
      </c>
      <c r="G133" s="341" t="s">
        <v>3551</v>
      </c>
      <c r="H133" s="423">
        <v>42871</v>
      </c>
      <c r="I133" s="444" t="s">
        <v>4490</v>
      </c>
      <c r="J133" s="210" t="s">
        <v>6378</v>
      </c>
      <c r="K133" s="438" t="s">
        <v>769</v>
      </c>
      <c r="L133" s="439"/>
      <c r="M133" s="438" t="s">
        <v>769</v>
      </c>
      <c r="N133" s="439"/>
      <c r="O133" s="440" t="s">
        <v>769</v>
      </c>
      <c r="P133" s="440"/>
      <c r="Q133" s="440"/>
      <c r="R133" s="440"/>
      <c r="S133" s="306"/>
    </row>
    <row r="134" spans="1:19" s="312" customFormat="1" ht="56.25" x14ac:dyDescent="0.15">
      <c r="A134" s="450">
        <v>68</v>
      </c>
      <c r="B134" s="212" t="s">
        <v>6379</v>
      </c>
      <c r="C134" s="422" t="s">
        <v>6380</v>
      </c>
      <c r="D134" s="422" t="s">
        <v>3680</v>
      </c>
      <c r="E134" s="422" t="s">
        <v>6381</v>
      </c>
      <c r="F134" s="341">
        <v>28810</v>
      </c>
      <c r="G134" s="341" t="s">
        <v>3361</v>
      </c>
      <c r="H134" s="423">
        <v>42909</v>
      </c>
      <c r="I134" s="444" t="s">
        <v>6478</v>
      </c>
      <c r="J134" s="206" t="s">
        <v>6382</v>
      </c>
      <c r="K134" s="438" t="s">
        <v>769</v>
      </c>
      <c r="L134" s="439"/>
      <c r="M134" s="438" t="s">
        <v>769</v>
      </c>
      <c r="N134" s="439"/>
      <c r="O134" s="440"/>
      <c r="P134" s="440"/>
      <c r="Q134" s="440" t="s">
        <v>769</v>
      </c>
      <c r="R134" s="440"/>
      <c r="S134" s="402"/>
    </row>
    <row r="135" spans="1:19" s="312" customFormat="1" ht="35.25" customHeight="1" x14ac:dyDescent="0.15">
      <c r="A135" s="964">
        <v>69</v>
      </c>
      <c r="B135" s="965" t="s">
        <v>6383</v>
      </c>
      <c r="C135" s="861" t="s">
        <v>6384</v>
      </c>
      <c r="D135" s="422" t="s">
        <v>4812</v>
      </c>
      <c r="E135" s="861" t="s">
        <v>6385</v>
      </c>
      <c r="F135" s="341">
        <v>1167.53</v>
      </c>
      <c r="G135" s="341" t="s">
        <v>3551</v>
      </c>
      <c r="H135" s="423">
        <v>42878</v>
      </c>
      <c r="I135" s="444" t="s">
        <v>6386</v>
      </c>
      <c r="J135" s="210" t="s">
        <v>6387</v>
      </c>
      <c r="K135" s="438" t="s">
        <v>769</v>
      </c>
      <c r="L135" s="439"/>
      <c r="M135" s="438" t="s">
        <v>769</v>
      </c>
      <c r="N135" s="439"/>
      <c r="O135" s="440" t="s">
        <v>769</v>
      </c>
      <c r="P135" s="440"/>
      <c r="Q135" s="440"/>
      <c r="R135" s="440"/>
      <c r="S135" s="306"/>
    </row>
    <row r="136" spans="1:19" s="312" customFormat="1" ht="24" customHeight="1" x14ac:dyDescent="0.15">
      <c r="A136" s="964"/>
      <c r="B136" s="965"/>
      <c r="C136" s="861"/>
      <c r="D136" s="422" t="s">
        <v>5744</v>
      </c>
      <c r="E136" s="861"/>
      <c r="F136" s="341">
        <v>1270</v>
      </c>
      <c r="G136" s="341" t="s">
        <v>3551</v>
      </c>
      <c r="H136" s="423">
        <v>42878</v>
      </c>
      <c r="I136" s="444" t="s">
        <v>6386</v>
      </c>
      <c r="J136" s="210" t="s">
        <v>6388</v>
      </c>
      <c r="K136" s="438" t="s">
        <v>769</v>
      </c>
      <c r="L136" s="439"/>
      <c r="M136" s="438" t="s">
        <v>769</v>
      </c>
      <c r="N136" s="439"/>
      <c r="O136" s="440"/>
      <c r="P136" s="440"/>
      <c r="Q136" s="440" t="s">
        <v>769</v>
      </c>
      <c r="R136" s="440"/>
      <c r="S136" s="306"/>
    </row>
    <row r="137" spans="1:19" s="312" customFormat="1" ht="45" x14ac:dyDescent="0.15">
      <c r="A137" s="450">
        <v>70</v>
      </c>
      <c r="B137" s="212" t="s">
        <v>6389</v>
      </c>
      <c r="C137" s="422" t="s">
        <v>6390</v>
      </c>
      <c r="D137" s="422" t="s">
        <v>6391</v>
      </c>
      <c r="E137" s="422" t="s">
        <v>6392</v>
      </c>
      <c r="F137" s="341">
        <v>3158</v>
      </c>
      <c r="G137" s="341" t="s">
        <v>3361</v>
      </c>
      <c r="H137" s="423">
        <v>42902</v>
      </c>
      <c r="I137" s="444" t="s">
        <v>6393</v>
      </c>
      <c r="J137" s="206" t="s">
        <v>6394</v>
      </c>
      <c r="K137" s="438" t="s">
        <v>769</v>
      </c>
      <c r="L137" s="439"/>
      <c r="M137" s="438" t="s">
        <v>769</v>
      </c>
      <c r="N137" s="439"/>
      <c r="O137" s="440" t="s">
        <v>769</v>
      </c>
      <c r="P137" s="440"/>
      <c r="Q137" s="440"/>
      <c r="R137" s="440"/>
      <c r="S137" s="402"/>
    </row>
    <row r="138" spans="1:19" s="312" customFormat="1" ht="45" x14ac:dyDescent="0.15">
      <c r="A138" s="450">
        <v>71</v>
      </c>
      <c r="B138" s="212" t="s">
        <v>6395</v>
      </c>
      <c r="C138" s="422" t="s">
        <v>6396</v>
      </c>
      <c r="D138" s="422" t="s">
        <v>6371</v>
      </c>
      <c r="E138" s="422" t="s">
        <v>6397</v>
      </c>
      <c r="F138" s="341">
        <v>800</v>
      </c>
      <c r="G138" s="341" t="s">
        <v>3551</v>
      </c>
      <c r="H138" s="423">
        <v>42884</v>
      </c>
      <c r="I138" s="444" t="s">
        <v>6398</v>
      </c>
      <c r="J138" s="210" t="s">
        <v>6399</v>
      </c>
      <c r="K138" s="438" t="s">
        <v>769</v>
      </c>
      <c r="L138" s="439"/>
      <c r="M138" s="438" t="s">
        <v>769</v>
      </c>
      <c r="N138" s="439"/>
      <c r="O138" s="440"/>
      <c r="P138" s="440"/>
      <c r="Q138" s="440"/>
      <c r="R138" s="440" t="s">
        <v>769</v>
      </c>
      <c r="S138" s="402"/>
    </row>
    <row r="139" spans="1:19" s="312" customFormat="1" ht="33.75" x14ac:dyDescent="0.15">
      <c r="A139" s="450">
        <v>72</v>
      </c>
      <c r="B139" s="212" t="s">
        <v>6400</v>
      </c>
      <c r="C139" s="422" t="s">
        <v>6401</v>
      </c>
      <c r="D139" s="422" t="s">
        <v>6371</v>
      </c>
      <c r="E139" s="422" t="s">
        <v>5554</v>
      </c>
      <c r="F139" s="341">
        <v>700</v>
      </c>
      <c r="G139" s="341" t="s">
        <v>3551</v>
      </c>
      <c r="H139" s="423">
        <v>42878</v>
      </c>
      <c r="I139" s="444" t="s">
        <v>6402</v>
      </c>
      <c r="J139" s="210" t="s">
        <v>6403</v>
      </c>
      <c r="K139" s="438" t="s">
        <v>769</v>
      </c>
      <c r="L139" s="439"/>
      <c r="M139" s="438" t="s">
        <v>769</v>
      </c>
      <c r="N139" s="439"/>
      <c r="O139" s="440"/>
      <c r="P139" s="440"/>
      <c r="Q139" s="440"/>
      <c r="R139" s="440" t="s">
        <v>769</v>
      </c>
      <c r="S139" s="402"/>
    </row>
    <row r="140" spans="1:19" s="312" customFormat="1" ht="45.75" customHeight="1" x14ac:dyDescent="0.15">
      <c r="A140" s="450">
        <v>73</v>
      </c>
      <c r="B140" s="212" t="s">
        <v>6404</v>
      </c>
      <c r="C140" s="422" t="s">
        <v>6405</v>
      </c>
      <c r="D140" s="422" t="s">
        <v>6371</v>
      </c>
      <c r="E140" s="422" t="s">
        <v>6406</v>
      </c>
      <c r="F140" s="341">
        <v>1500</v>
      </c>
      <c r="G140" s="341" t="s">
        <v>3551</v>
      </c>
      <c r="H140" s="423">
        <v>42881</v>
      </c>
      <c r="I140" s="444" t="s">
        <v>6294</v>
      </c>
      <c r="J140" s="210" t="s">
        <v>6407</v>
      </c>
      <c r="K140" s="438" t="s">
        <v>769</v>
      </c>
      <c r="L140" s="439"/>
      <c r="M140" s="438" t="s">
        <v>769</v>
      </c>
      <c r="N140" s="439"/>
      <c r="O140" s="440"/>
      <c r="P140" s="440"/>
      <c r="Q140" s="440"/>
      <c r="R140" s="440" t="s">
        <v>769</v>
      </c>
      <c r="S140" s="402"/>
    </row>
    <row r="141" spans="1:19" s="312" customFormat="1" ht="33.75" x14ac:dyDescent="0.15">
      <c r="A141" s="450">
        <v>74</v>
      </c>
      <c r="B141" s="212" t="s">
        <v>6408</v>
      </c>
      <c r="C141" s="422" t="s">
        <v>6409</v>
      </c>
      <c r="D141" s="422" t="s">
        <v>1996</v>
      </c>
      <c r="E141" s="422" t="s">
        <v>6410</v>
      </c>
      <c r="F141" s="341">
        <v>625</v>
      </c>
      <c r="G141" s="341" t="s">
        <v>3551</v>
      </c>
      <c r="H141" s="423">
        <v>42877</v>
      </c>
      <c r="I141" s="444" t="s">
        <v>6411</v>
      </c>
      <c r="J141" s="210" t="s">
        <v>6412</v>
      </c>
      <c r="K141" s="438" t="s">
        <v>769</v>
      </c>
      <c r="L141" s="439"/>
      <c r="M141" s="438" t="s">
        <v>769</v>
      </c>
      <c r="N141" s="439"/>
      <c r="O141" s="440"/>
      <c r="P141" s="440"/>
      <c r="Q141" s="440" t="s">
        <v>769</v>
      </c>
      <c r="R141" s="440"/>
      <c r="S141" s="306"/>
    </row>
    <row r="142" spans="1:19" s="312" customFormat="1" ht="30" customHeight="1" x14ac:dyDescent="0.15">
      <c r="A142" s="450">
        <v>75</v>
      </c>
      <c r="B142" s="212" t="s">
        <v>6479</v>
      </c>
      <c r="C142" s="422" t="s">
        <v>6480</v>
      </c>
      <c r="D142" s="422" t="s">
        <v>6481</v>
      </c>
      <c r="E142" s="422" t="s">
        <v>6776</v>
      </c>
      <c r="F142" s="341">
        <v>2705.22</v>
      </c>
      <c r="G142" s="341" t="s">
        <v>3316</v>
      </c>
      <c r="H142" s="423">
        <v>42927</v>
      </c>
      <c r="I142" s="444" t="s">
        <v>6482</v>
      </c>
      <c r="J142" s="206" t="s">
        <v>6483</v>
      </c>
      <c r="K142" s="438" t="s">
        <v>769</v>
      </c>
      <c r="L142" s="439"/>
      <c r="M142" s="438" t="s">
        <v>769</v>
      </c>
      <c r="N142" s="439"/>
      <c r="O142" s="440" t="s">
        <v>769</v>
      </c>
      <c r="P142" s="440"/>
      <c r="Q142" s="440"/>
      <c r="R142" s="440"/>
      <c r="S142" s="306"/>
    </row>
    <row r="143" spans="1:19" s="312" customFormat="1" ht="27.75" customHeight="1" x14ac:dyDescent="0.15">
      <c r="A143" s="450">
        <v>76</v>
      </c>
      <c r="B143" s="212" t="s">
        <v>6413</v>
      </c>
      <c r="C143" s="422" t="s">
        <v>6414</v>
      </c>
      <c r="D143" s="422" t="s">
        <v>3259</v>
      </c>
      <c r="E143" s="422" t="s">
        <v>3441</v>
      </c>
      <c r="F143" s="341">
        <v>116.43</v>
      </c>
      <c r="G143" s="341" t="s">
        <v>3551</v>
      </c>
      <c r="H143" s="423">
        <v>42866</v>
      </c>
      <c r="I143" s="444" t="s">
        <v>6415</v>
      </c>
      <c r="J143" s="210" t="s">
        <v>6416</v>
      </c>
      <c r="K143" s="438" t="s">
        <v>769</v>
      </c>
      <c r="L143" s="439"/>
      <c r="M143" s="438" t="s">
        <v>769</v>
      </c>
      <c r="N143" s="439"/>
      <c r="O143" s="440" t="s">
        <v>769</v>
      </c>
      <c r="P143" s="440"/>
      <c r="Q143" s="440"/>
      <c r="R143" s="440"/>
      <c r="S143" s="306"/>
    </row>
    <row r="144" spans="1:19" s="312" customFormat="1" ht="33.75" x14ac:dyDescent="0.15">
      <c r="A144" s="450">
        <v>77</v>
      </c>
      <c r="B144" s="212" t="s">
        <v>6417</v>
      </c>
      <c r="C144" s="422" t="s">
        <v>6418</v>
      </c>
      <c r="D144" s="422" t="s">
        <v>4608</v>
      </c>
      <c r="E144" s="422" t="s">
        <v>6419</v>
      </c>
      <c r="F144" s="341">
        <v>1859.13</v>
      </c>
      <c r="G144" s="341" t="s">
        <v>3361</v>
      </c>
      <c r="H144" s="423">
        <v>42893</v>
      </c>
      <c r="I144" s="444" t="s">
        <v>6420</v>
      </c>
      <c r="J144" s="206" t="s">
        <v>6421</v>
      </c>
      <c r="K144" s="438" t="s">
        <v>769</v>
      </c>
      <c r="L144" s="439"/>
      <c r="M144" s="438" t="s">
        <v>769</v>
      </c>
      <c r="N144" s="439"/>
      <c r="O144" s="440" t="s">
        <v>769</v>
      </c>
      <c r="P144" s="440"/>
      <c r="Q144" s="440"/>
      <c r="R144" s="440"/>
      <c r="S144" s="306"/>
    </row>
    <row r="145" spans="1:19" s="312" customFormat="1" ht="45" x14ac:dyDescent="0.15">
      <c r="A145" s="450">
        <v>78</v>
      </c>
      <c r="B145" s="212" t="s">
        <v>6422</v>
      </c>
      <c r="C145" s="422" t="s">
        <v>6423</v>
      </c>
      <c r="D145" s="422" t="s">
        <v>3363</v>
      </c>
      <c r="E145" s="422" t="s">
        <v>6424</v>
      </c>
      <c r="F145" s="341">
        <v>1400</v>
      </c>
      <c r="G145" s="341" t="s">
        <v>3361</v>
      </c>
      <c r="H145" s="423">
        <v>42887</v>
      </c>
      <c r="I145" s="444" t="s">
        <v>6425</v>
      </c>
      <c r="J145" s="206" t="s">
        <v>6426</v>
      </c>
      <c r="K145" s="438" t="s">
        <v>769</v>
      </c>
      <c r="L145" s="439"/>
      <c r="M145" s="438" t="s">
        <v>769</v>
      </c>
      <c r="N145" s="439"/>
      <c r="O145" s="440"/>
      <c r="P145" s="440"/>
      <c r="Q145" s="440" t="s">
        <v>769</v>
      </c>
      <c r="R145" s="440"/>
      <c r="S145" s="402"/>
    </row>
    <row r="146" spans="1:19" s="312" customFormat="1" ht="33.75" x14ac:dyDescent="0.15">
      <c r="A146" s="450">
        <v>79</v>
      </c>
      <c r="B146" s="212" t="s">
        <v>6427</v>
      </c>
      <c r="C146" s="422" t="s">
        <v>6428</v>
      </c>
      <c r="D146" s="422" t="s">
        <v>4511</v>
      </c>
      <c r="E146" s="422" t="s">
        <v>6429</v>
      </c>
      <c r="F146" s="341">
        <v>40000</v>
      </c>
      <c r="G146" s="341" t="s">
        <v>3361</v>
      </c>
      <c r="H146" s="423">
        <v>42916</v>
      </c>
      <c r="I146" s="444" t="s">
        <v>6484</v>
      </c>
      <c r="J146" s="206" t="s">
        <v>4027</v>
      </c>
      <c r="K146" s="438" t="s">
        <v>769</v>
      </c>
      <c r="L146" s="439"/>
      <c r="M146" s="438" t="s">
        <v>769</v>
      </c>
      <c r="N146" s="439"/>
      <c r="O146" s="440" t="s">
        <v>769</v>
      </c>
      <c r="P146" s="440"/>
      <c r="Q146" s="440"/>
      <c r="R146" s="440"/>
      <c r="S146" s="306"/>
    </row>
    <row r="147" spans="1:19" s="312" customFormat="1" ht="45.75" customHeight="1" x14ac:dyDescent="0.15">
      <c r="A147" s="450">
        <v>80</v>
      </c>
      <c r="B147" s="212" t="s">
        <v>6430</v>
      </c>
      <c r="C147" s="422" t="s">
        <v>6431</v>
      </c>
      <c r="D147" s="422" t="s">
        <v>5486</v>
      </c>
      <c r="E147" s="422" t="s">
        <v>6432</v>
      </c>
      <c r="F147" s="341">
        <v>800</v>
      </c>
      <c r="G147" s="341" t="s">
        <v>3361</v>
      </c>
      <c r="H147" s="423">
        <v>42899</v>
      </c>
      <c r="I147" s="444" t="s">
        <v>6433</v>
      </c>
      <c r="J147" s="206" t="s">
        <v>6434</v>
      </c>
      <c r="K147" s="438" t="s">
        <v>769</v>
      </c>
      <c r="L147" s="439"/>
      <c r="M147" s="438" t="s">
        <v>769</v>
      </c>
      <c r="N147" s="439"/>
      <c r="O147" s="440" t="s">
        <v>769</v>
      </c>
      <c r="P147" s="440"/>
      <c r="Q147" s="440"/>
      <c r="R147" s="440"/>
      <c r="S147" s="402"/>
    </row>
    <row r="148" spans="1:19" s="312" customFormat="1" ht="30" customHeight="1" x14ac:dyDescent="0.15">
      <c r="A148" s="450">
        <v>81</v>
      </c>
      <c r="B148" s="212" t="s">
        <v>6435</v>
      </c>
      <c r="C148" s="422" t="s">
        <v>6436</v>
      </c>
      <c r="D148" s="422" t="s">
        <v>75</v>
      </c>
      <c r="E148" s="422" t="s">
        <v>6437</v>
      </c>
      <c r="F148" s="341">
        <v>649.89</v>
      </c>
      <c r="G148" s="341" t="s">
        <v>3551</v>
      </c>
      <c r="H148" s="423">
        <v>42884</v>
      </c>
      <c r="I148" s="444" t="s">
        <v>6438</v>
      </c>
      <c r="J148" s="210" t="s">
        <v>6439</v>
      </c>
      <c r="K148" s="438" t="s">
        <v>769</v>
      </c>
      <c r="L148" s="439"/>
      <c r="M148" s="438" t="s">
        <v>769</v>
      </c>
      <c r="N148" s="439"/>
      <c r="O148" s="440" t="s">
        <v>769</v>
      </c>
      <c r="P148" s="440"/>
      <c r="Q148" s="440"/>
      <c r="R148" s="440"/>
      <c r="S148" s="306"/>
    </row>
    <row r="149" spans="1:19" s="312" customFormat="1" ht="56.25" x14ac:dyDescent="0.15">
      <c r="A149" s="450">
        <v>82</v>
      </c>
      <c r="B149" s="212" t="s">
        <v>6440</v>
      </c>
      <c r="C149" s="422" t="s">
        <v>6441</v>
      </c>
      <c r="D149" s="422" t="s">
        <v>6241</v>
      </c>
      <c r="E149" s="422" t="s">
        <v>6241</v>
      </c>
      <c r="F149" s="341" t="s">
        <v>3238</v>
      </c>
      <c r="G149" s="341" t="s">
        <v>3361</v>
      </c>
      <c r="H149" s="423">
        <v>42894</v>
      </c>
      <c r="I149" s="444" t="s">
        <v>6241</v>
      </c>
      <c r="J149" s="210" t="s">
        <v>3238</v>
      </c>
      <c r="K149" s="445" t="s">
        <v>6764</v>
      </c>
      <c r="L149" s="445" t="s">
        <v>6764</v>
      </c>
      <c r="M149" s="445" t="s">
        <v>6764</v>
      </c>
      <c r="N149" s="445" t="s">
        <v>6764</v>
      </c>
      <c r="O149" s="445" t="s">
        <v>6764</v>
      </c>
      <c r="P149" s="445" t="s">
        <v>6764</v>
      </c>
      <c r="Q149" s="445" t="s">
        <v>6764</v>
      </c>
      <c r="R149" s="445" t="s">
        <v>6764</v>
      </c>
      <c r="S149" s="306"/>
    </row>
    <row r="150" spans="1:19" s="312" customFormat="1" ht="38.25" customHeight="1" x14ac:dyDescent="0.15">
      <c r="A150" s="450">
        <v>83</v>
      </c>
      <c r="B150" s="212" t="s">
        <v>6442</v>
      </c>
      <c r="C150" s="422" t="s">
        <v>6443</v>
      </c>
      <c r="D150" s="422" t="s">
        <v>3255</v>
      </c>
      <c r="E150" s="422" t="s">
        <v>3441</v>
      </c>
      <c r="F150" s="341">
        <v>211.88</v>
      </c>
      <c r="G150" s="341" t="s">
        <v>3361</v>
      </c>
      <c r="H150" s="423">
        <v>42892</v>
      </c>
      <c r="I150" s="444" t="s">
        <v>6444</v>
      </c>
      <c r="J150" s="206" t="s">
        <v>6445</v>
      </c>
      <c r="K150" s="438" t="s">
        <v>769</v>
      </c>
      <c r="L150" s="439"/>
      <c r="M150" s="438" t="s">
        <v>769</v>
      </c>
      <c r="N150" s="439"/>
      <c r="O150" s="440" t="s">
        <v>769</v>
      </c>
      <c r="P150" s="440"/>
      <c r="Q150" s="440"/>
      <c r="R150" s="440"/>
      <c r="S150" s="306"/>
    </row>
    <row r="151" spans="1:19" s="312" customFormat="1" ht="33.75" customHeight="1" x14ac:dyDescent="0.15">
      <c r="A151" s="450">
        <v>84</v>
      </c>
      <c r="B151" s="212" t="s">
        <v>6446</v>
      </c>
      <c r="C151" s="422" t="s">
        <v>6447</v>
      </c>
      <c r="D151" s="422" t="s">
        <v>3626</v>
      </c>
      <c r="E151" s="422" t="s">
        <v>6448</v>
      </c>
      <c r="F151" s="341">
        <v>10951.75</v>
      </c>
      <c r="G151" s="341" t="s">
        <v>3361</v>
      </c>
      <c r="H151" s="423">
        <v>42899</v>
      </c>
      <c r="I151" s="444" t="s">
        <v>6449</v>
      </c>
      <c r="J151" s="206" t="s">
        <v>6450</v>
      </c>
      <c r="K151" s="438" t="s">
        <v>769</v>
      </c>
      <c r="L151" s="439"/>
      <c r="M151" s="438" t="s">
        <v>769</v>
      </c>
      <c r="N151" s="439"/>
      <c r="O151" s="440" t="s">
        <v>769</v>
      </c>
      <c r="P151" s="440"/>
      <c r="Q151" s="440"/>
      <c r="R151" s="440"/>
      <c r="S151" s="306"/>
    </row>
    <row r="152" spans="1:19" s="176" customFormat="1" ht="58.5" customHeight="1" x14ac:dyDescent="0.2">
      <c r="A152" s="450">
        <v>85</v>
      </c>
      <c r="B152" s="212" t="s">
        <v>6451</v>
      </c>
      <c r="C152" s="422" t="s">
        <v>6452</v>
      </c>
      <c r="D152" s="422" t="s">
        <v>3483</v>
      </c>
      <c r="E152" s="422" t="s">
        <v>6777</v>
      </c>
      <c r="F152" s="341">
        <v>5962</v>
      </c>
      <c r="G152" s="341" t="s">
        <v>3361</v>
      </c>
      <c r="H152" s="423">
        <v>42912</v>
      </c>
      <c r="I152" s="444" t="s">
        <v>6453</v>
      </c>
      <c r="J152" s="206" t="s">
        <v>6454</v>
      </c>
      <c r="K152" s="438" t="s">
        <v>769</v>
      </c>
      <c r="L152" s="439"/>
      <c r="M152" s="438" t="s">
        <v>769</v>
      </c>
      <c r="N152" s="439"/>
      <c r="O152" s="440"/>
      <c r="P152" s="440"/>
      <c r="Q152" s="440" t="s">
        <v>769</v>
      </c>
      <c r="R152" s="440"/>
      <c r="S152" s="402"/>
    </row>
    <row r="153" spans="1:19" s="176" customFormat="1" ht="58.5" customHeight="1" x14ac:dyDescent="0.2">
      <c r="A153" s="450">
        <v>86</v>
      </c>
      <c r="B153" s="212" t="s">
        <v>6455</v>
      </c>
      <c r="C153" s="422" t="s">
        <v>6456</v>
      </c>
      <c r="D153" s="422" t="s">
        <v>6778</v>
      </c>
      <c r="E153" s="422" t="s">
        <v>6457</v>
      </c>
      <c r="F153" s="341">
        <v>1500</v>
      </c>
      <c r="G153" s="341" t="s">
        <v>3361</v>
      </c>
      <c r="H153" s="423">
        <v>42914</v>
      </c>
      <c r="I153" s="444" t="s">
        <v>6458</v>
      </c>
      <c r="J153" s="206" t="s">
        <v>6459</v>
      </c>
      <c r="K153" s="438" t="s">
        <v>769</v>
      </c>
      <c r="L153" s="439"/>
      <c r="M153" s="438" t="s">
        <v>769</v>
      </c>
      <c r="N153" s="439"/>
      <c r="O153" s="440"/>
      <c r="P153" s="440"/>
      <c r="Q153" s="440" t="s">
        <v>769</v>
      </c>
      <c r="R153" s="440"/>
      <c r="S153" s="402"/>
    </row>
    <row r="154" spans="1:19" s="176" customFormat="1" ht="58.5" customHeight="1" x14ac:dyDescent="0.2">
      <c r="A154" s="964">
        <v>87</v>
      </c>
      <c r="B154" s="965" t="s">
        <v>6460</v>
      </c>
      <c r="C154" s="861" t="s">
        <v>6461</v>
      </c>
      <c r="D154" s="422" t="s">
        <v>20</v>
      </c>
      <c r="E154" s="861" t="s">
        <v>6462</v>
      </c>
      <c r="F154" s="341">
        <v>400</v>
      </c>
      <c r="G154" s="341" t="s">
        <v>3361</v>
      </c>
      <c r="H154" s="423">
        <v>42907</v>
      </c>
      <c r="I154" s="444" t="s">
        <v>6463</v>
      </c>
      <c r="J154" s="206" t="s">
        <v>6464</v>
      </c>
      <c r="K154" s="438" t="s">
        <v>769</v>
      </c>
      <c r="L154" s="439"/>
      <c r="M154" s="438" t="s">
        <v>769</v>
      </c>
      <c r="N154" s="439"/>
      <c r="O154" s="440" t="s">
        <v>769</v>
      </c>
      <c r="P154" s="440"/>
      <c r="Q154" s="440"/>
      <c r="R154" s="440"/>
      <c r="S154" s="306"/>
    </row>
    <row r="155" spans="1:19" s="176" customFormat="1" ht="58.5" customHeight="1" x14ac:dyDescent="0.2">
      <c r="A155" s="964"/>
      <c r="B155" s="965"/>
      <c r="C155" s="861"/>
      <c r="D155" s="422" t="s">
        <v>6465</v>
      </c>
      <c r="E155" s="861"/>
      <c r="F155" s="341">
        <v>397.75</v>
      </c>
      <c r="G155" s="341" t="s">
        <v>3361</v>
      </c>
      <c r="H155" s="423">
        <v>42907</v>
      </c>
      <c r="I155" s="444" t="s">
        <v>6466</v>
      </c>
      <c r="J155" s="206" t="s">
        <v>6467</v>
      </c>
      <c r="K155" s="438" t="s">
        <v>769</v>
      </c>
      <c r="L155" s="439"/>
      <c r="M155" s="438" t="s">
        <v>769</v>
      </c>
      <c r="N155" s="439"/>
      <c r="O155" s="440" t="s">
        <v>769</v>
      </c>
      <c r="P155" s="440"/>
      <c r="Q155" s="440"/>
      <c r="R155" s="440"/>
      <c r="S155" s="306"/>
    </row>
    <row r="156" spans="1:19" s="176" customFormat="1" ht="58.5" customHeight="1" x14ac:dyDescent="0.2">
      <c r="A156" s="450">
        <v>88</v>
      </c>
      <c r="B156" s="212" t="s">
        <v>6485</v>
      </c>
      <c r="C156" s="422" t="s">
        <v>6486</v>
      </c>
      <c r="D156" s="422" t="s">
        <v>6487</v>
      </c>
      <c r="E156" s="422" t="s">
        <v>6488</v>
      </c>
      <c r="F156" s="341">
        <v>2625</v>
      </c>
      <c r="G156" s="341" t="s">
        <v>3316</v>
      </c>
      <c r="H156" s="423">
        <v>42923</v>
      </c>
      <c r="I156" s="444" t="s">
        <v>6489</v>
      </c>
      <c r="J156" s="206" t="s">
        <v>6490</v>
      </c>
      <c r="K156" s="438" t="s">
        <v>769</v>
      </c>
      <c r="L156" s="439"/>
      <c r="M156" s="438" t="s">
        <v>769</v>
      </c>
      <c r="N156" s="439"/>
      <c r="O156" s="440" t="s">
        <v>769</v>
      </c>
      <c r="P156" s="440"/>
      <c r="Q156" s="440"/>
      <c r="R156" s="440"/>
      <c r="S156" s="306"/>
    </row>
    <row r="157" spans="1:19" s="176" customFormat="1" ht="58.5" customHeight="1" x14ac:dyDescent="0.2">
      <c r="A157" s="450">
        <v>89</v>
      </c>
      <c r="B157" s="212" t="s">
        <v>6491</v>
      </c>
      <c r="C157" s="422" t="s">
        <v>6492</v>
      </c>
      <c r="D157" s="422" t="s">
        <v>3680</v>
      </c>
      <c r="E157" s="422" t="s">
        <v>6493</v>
      </c>
      <c r="F157" s="341">
        <v>21820</v>
      </c>
      <c r="G157" s="341" t="s">
        <v>3648</v>
      </c>
      <c r="H157" s="423">
        <v>42963</v>
      </c>
      <c r="I157" s="444" t="s">
        <v>6494</v>
      </c>
      <c r="J157" s="206" t="s">
        <v>6495</v>
      </c>
      <c r="K157" s="438" t="s">
        <v>769</v>
      </c>
      <c r="L157" s="439"/>
      <c r="M157" s="438" t="s">
        <v>769</v>
      </c>
      <c r="N157" s="439"/>
      <c r="O157" s="440" t="s">
        <v>769</v>
      </c>
      <c r="P157" s="440"/>
      <c r="Q157" s="440"/>
      <c r="R157" s="440"/>
      <c r="S157" s="402"/>
    </row>
    <row r="158" spans="1:19" s="176" customFormat="1" ht="64.5" customHeight="1" x14ac:dyDescent="0.2">
      <c r="A158" s="964">
        <v>90</v>
      </c>
      <c r="B158" s="965" t="s">
        <v>6496</v>
      </c>
      <c r="C158" s="861" t="s">
        <v>6497</v>
      </c>
      <c r="D158" s="422" t="s">
        <v>6498</v>
      </c>
      <c r="E158" s="966" t="s">
        <v>6499</v>
      </c>
      <c r="F158" s="341">
        <v>3537.5</v>
      </c>
      <c r="G158" s="341" t="s">
        <v>3648</v>
      </c>
      <c r="H158" s="423">
        <v>42958</v>
      </c>
      <c r="I158" s="444" t="s">
        <v>6779</v>
      </c>
      <c r="J158" s="206" t="s">
        <v>6500</v>
      </c>
      <c r="K158" s="438" t="s">
        <v>769</v>
      </c>
      <c r="L158" s="439"/>
      <c r="M158" s="438" t="s">
        <v>769</v>
      </c>
      <c r="N158" s="439"/>
      <c r="O158" s="440" t="s">
        <v>769</v>
      </c>
      <c r="P158" s="440"/>
      <c r="Q158" s="440"/>
      <c r="R158" s="440"/>
      <c r="S158" s="306"/>
    </row>
    <row r="159" spans="1:19" s="176" customFormat="1" ht="64.5" customHeight="1" x14ac:dyDescent="0.2">
      <c r="A159" s="964"/>
      <c r="B159" s="965"/>
      <c r="C159" s="861"/>
      <c r="D159" s="422" t="s">
        <v>3468</v>
      </c>
      <c r="E159" s="966"/>
      <c r="F159" s="341">
        <v>5136.43</v>
      </c>
      <c r="G159" s="341" t="s">
        <v>3648</v>
      </c>
      <c r="H159" s="423">
        <v>42958</v>
      </c>
      <c r="I159" s="444" t="s">
        <v>6780</v>
      </c>
      <c r="J159" s="206" t="s">
        <v>6501</v>
      </c>
      <c r="K159" s="438" t="s">
        <v>769</v>
      </c>
      <c r="L159" s="439"/>
      <c r="M159" s="438" t="s">
        <v>769</v>
      </c>
      <c r="N159" s="439"/>
      <c r="O159" s="440"/>
      <c r="P159" s="440"/>
      <c r="Q159" s="440"/>
      <c r="R159" s="440" t="s">
        <v>769</v>
      </c>
      <c r="S159" s="618" t="s">
        <v>6830</v>
      </c>
    </row>
    <row r="160" spans="1:19" s="176" customFormat="1" ht="64.5" customHeight="1" x14ac:dyDescent="0.2">
      <c r="A160" s="964"/>
      <c r="B160" s="965"/>
      <c r="C160" s="861"/>
      <c r="D160" s="422" t="s">
        <v>4702</v>
      </c>
      <c r="E160" s="966"/>
      <c r="F160" s="341">
        <v>345</v>
      </c>
      <c r="G160" s="341" t="s">
        <v>3648</v>
      </c>
      <c r="H160" s="423">
        <v>42958</v>
      </c>
      <c r="I160" s="444" t="s">
        <v>6502</v>
      </c>
      <c r="J160" s="206" t="s">
        <v>6503</v>
      </c>
      <c r="K160" s="438" t="s">
        <v>769</v>
      </c>
      <c r="L160" s="439"/>
      <c r="M160" s="438" t="s">
        <v>769</v>
      </c>
      <c r="N160" s="439"/>
      <c r="O160" s="440" t="s">
        <v>769</v>
      </c>
      <c r="P160" s="440"/>
      <c r="Q160" s="440"/>
      <c r="R160" s="440"/>
      <c r="S160" s="306"/>
    </row>
    <row r="161" spans="1:19" s="176" customFormat="1" ht="64.5" customHeight="1" x14ac:dyDescent="0.2">
      <c r="A161" s="964"/>
      <c r="B161" s="965"/>
      <c r="C161" s="861"/>
      <c r="D161" s="422" t="s">
        <v>6504</v>
      </c>
      <c r="E161" s="966"/>
      <c r="F161" s="341">
        <v>3300</v>
      </c>
      <c r="G161" s="341" t="s">
        <v>3648</v>
      </c>
      <c r="H161" s="423">
        <v>42958</v>
      </c>
      <c r="I161" s="444" t="s">
        <v>6066</v>
      </c>
      <c r="J161" s="206" t="s">
        <v>6505</v>
      </c>
      <c r="K161" s="438" t="s">
        <v>769</v>
      </c>
      <c r="L161" s="439"/>
      <c r="M161" s="438" t="s">
        <v>769</v>
      </c>
      <c r="N161" s="439"/>
      <c r="O161" s="440" t="s">
        <v>769</v>
      </c>
      <c r="P161" s="440"/>
      <c r="Q161" s="440"/>
      <c r="R161" s="440"/>
      <c r="S161" s="306"/>
    </row>
    <row r="162" spans="1:19" s="176" customFormat="1" ht="64.5" customHeight="1" x14ac:dyDescent="0.2">
      <c r="A162" s="964"/>
      <c r="B162" s="965"/>
      <c r="C162" s="861"/>
      <c r="D162" s="422" t="s">
        <v>5781</v>
      </c>
      <c r="E162" s="966"/>
      <c r="F162" s="341">
        <v>5685</v>
      </c>
      <c r="G162" s="341" t="s">
        <v>3648</v>
      </c>
      <c r="H162" s="423">
        <v>42958</v>
      </c>
      <c r="I162" s="444" t="s">
        <v>6506</v>
      </c>
      <c r="J162" s="206" t="s">
        <v>6507</v>
      </c>
      <c r="K162" s="438" t="s">
        <v>769</v>
      </c>
      <c r="L162" s="439"/>
      <c r="M162" s="438" t="s">
        <v>769</v>
      </c>
      <c r="N162" s="439"/>
      <c r="O162" s="440" t="s">
        <v>769</v>
      </c>
      <c r="P162" s="440"/>
      <c r="Q162" s="440"/>
      <c r="R162" s="440"/>
      <c r="S162" s="306"/>
    </row>
    <row r="163" spans="1:19" s="176" customFormat="1" ht="58.5" customHeight="1" x14ac:dyDescent="0.2">
      <c r="A163" s="450">
        <v>91</v>
      </c>
      <c r="B163" s="212" t="s">
        <v>6508</v>
      </c>
      <c r="C163" s="422" t="s">
        <v>6509</v>
      </c>
      <c r="D163" s="422" t="s">
        <v>6510</v>
      </c>
      <c r="E163" s="422" t="s">
        <v>5158</v>
      </c>
      <c r="F163" s="341">
        <v>20000</v>
      </c>
      <c r="G163" s="341" t="s">
        <v>3648</v>
      </c>
      <c r="H163" s="423">
        <v>42958</v>
      </c>
      <c r="I163" s="444" t="s">
        <v>6511</v>
      </c>
      <c r="J163" s="206" t="s">
        <v>6512</v>
      </c>
      <c r="K163" s="627" t="s">
        <v>769</v>
      </c>
      <c r="L163" s="631"/>
      <c r="M163" s="627" t="s">
        <v>769</v>
      </c>
      <c r="N163" s="631"/>
      <c r="O163" s="627"/>
      <c r="P163" s="627"/>
      <c r="Q163" s="627" t="s">
        <v>769</v>
      </c>
      <c r="R163" s="627"/>
      <c r="S163" s="402"/>
    </row>
    <row r="164" spans="1:19" s="176" customFormat="1" ht="58.5" customHeight="1" x14ac:dyDescent="0.2">
      <c r="A164" s="450">
        <v>92</v>
      </c>
      <c r="B164" s="212" t="s">
        <v>6513</v>
      </c>
      <c r="C164" s="422" t="s">
        <v>6514</v>
      </c>
      <c r="D164" s="422" t="s">
        <v>1683</v>
      </c>
      <c r="E164" s="422" t="s">
        <v>6515</v>
      </c>
      <c r="F164" s="341">
        <v>13780</v>
      </c>
      <c r="G164" s="341" t="s">
        <v>3648</v>
      </c>
      <c r="H164" s="423">
        <v>42971</v>
      </c>
      <c r="I164" s="444" t="s">
        <v>6516</v>
      </c>
      <c r="J164" s="206" t="s">
        <v>6517</v>
      </c>
      <c r="K164" s="438" t="s">
        <v>769</v>
      </c>
      <c r="L164" s="439"/>
      <c r="M164" s="438" t="s">
        <v>769</v>
      </c>
      <c r="N164" s="439"/>
      <c r="O164" s="440" t="s">
        <v>769</v>
      </c>
      <c r="P164" s="440"/>
      <c r="Q164" s="440"/>
      <c r="R164" s="440"/>
      <c r="S164" s="306"/>
    </row>
    <row r="165" spans="1:19" s="176" customFormat="1" ht="58.5" customHeight="1" x14ac:dyDescent="0.2">
      <c r="A165" s="450">
        <v>93</v>
      </c>
      <c r="B165" s="212" t="s">
        <v>6518</v>
      </c>
      <c r="C165" s="422" t="s">
        <v>6519</v>
      </c>
      <c r="D165" s="422" t="s">
        <v>6075</v>
      </c>
      <c r="E165" s="422" t="s">
        <v>6076</v>
      </c>
      <c r="F165" s="341">
        <v>600</v>
      </c>
      <c r="G165" s="341" t="s">
        <v>3316</v>
      </c>
      <c r="H165" s="423">
        <v>42934</v>
      </c>
      <c r="I165" s="444" t="s">
        <v>6694</v>
      </c>
      <c r="J165" s="206" t="s">
        <v>6520</v>
      </c>
      <c r="K165" s="438" t="s">
        <v>769</v>
      </c>
      <c r="L165" s="439"/>
      <c r="M165" s="438" t="s">
        <v>769</v>
      </c>
      <c r="N165" s="439"/>
      <c r="O165" s="440" t="s">
        <v>769</v>
      </c>
      <c r="P165" s="440"/>
      <c r="Q165" s="440"/>
      <c r="R165" s="440"/>
      <c r="S165" s="306"/>
    </row>
    <row r="166" spans="1:19" s="176" customFormat="1" ht="58.5" customHeight="1" x14ac:dyDescent="0.2">
      <c r="A166" s="964">
        <v>94</v>
      </c>
      <c r="B166" s="965" t="s">
        <v>6521</v>
      </c>
      <c r="C166" s="861" t="s">
        <v>6522</v>
      </c>
      <c r="D166" s="422" t="s">
        <v>6487</v>
      </c>
      <c r="E166" s="861" t="s">
        <v>6781</v>
      </c>
      <c r="F166" s="341">
        <v>980</v>
      </c>
      <c r="G166" s="341" t="s">
        <v>3648</v>
      </c>
      <c r="H166" s="423">
        <v>42977</v>
      </c>
      <c r="I166" s="444" t="s">
        <v>6367</v>
      </c>
      <c r="J166" s="206" t="s">
        <v>6523</v>
      </c>
      <c r="K166" s="438" t="s">
        <v>769</v>
      </c>
      <c r="L166" s="439"/>
      <c r="M166" s="438" t="s">
        <v>769</v>
      </c>
      <c r="N166" s="439"/>
      <c r="O166" s="440" t="s">
        <v>769</v>
      </c>
      <c r="P166" s="440"/>
      <c r="Q166" s="440"/>
      <c r="R166" s="440"/>
      <c r="S166" s="306"/>
    </row>
    <row r="167" spans="1:19" s="176" customFormat="1" ht="58.5" customHeight="1" x14ac:dyDescent="0.2">
      <c r="A167" s="964"/>
      <c r="B167" s="965"/>
      <c r="C167" s="861"/>
      <c r="D167" s="422" t="s">
        <v>6161</v>
      </c>
      <c r="E167" s="861"/>
      <c r="F167" s="341">
        <v>330</v>
      </c>
      <c r="G167" s="341" t="s">
        <v>3648</v>
      </c>
      <c r="H167" s="423">
        <v>42977</v>
      </c>
      <c r="I167" s="444" t="s">
        <v>6524</v>
      </c>
      <c r="J167" s="206" t="s">
        <v>6525</v>
      </c>
      <c r="K167" s="438" t="s">
        <v>769</v>
      </c>
      <c r="L167" s="439"/>
      <c r="M167" s="438" t="s">
        <v>769</v>
      </c>
      <c r="N167" s="439"/>
      <c r="O167" s="440" t="s">
        <v>769</v>
      </c>
      <c r="P167" s="440"/>
      <c r="Q167" s="440"/>
      <c r="R167" s="440"/>
      <c r="S167" s="306"/>
    </row>
    <row r="168" spans="1:19" s="176" customFormat="1" ht="58.5" customHeight="1" x14ac:dyDescent="0.2">
      <c r="A168" s="450">
        <v>95</v>
      </c>
      <c r="B168" s="212" t="s">
        <v>6526</v>
      </c>
      <c r="C168" s="422" t="s">
        <v>6527</v>
      </c>
      <c r="D168" s="422" t="s">
        <v>3255</v>
      </c>
      <c r="E168" s="422" t="s">
        <v>6721</v>
      </c>
      <c r="F168" s="341">
        <v>271.2</v>
      </c>
      <c r="G168" s="341" t="s">
        <v>3316</v>
      </c>
      <c r="H168" s="423">
        <v>42926</v>
      </c>
      <c r="I168" s="444" t="s">
        <v>6528</v>
      </c>
      <c r="J168" s="206" t="s">
        <v>6529</v>
      </c>
      <c r="K168" s="438" t="s">
        <v>769</v>
      </c>
      <c r="L168" s="439"/>
      <c r="M168" s="438" t="s">
        <v>769</v>
      </c>
      <c r="N168" s="439"/>
      <c r="O168" s="440" t="s">
        <v>769</v>
      </c>
      <c r="P168" s="440"/>
      <c r="Q168" s="440"/>
      <c r="R168" s="440"/>
      <c r="S168" s="306"/>
    </row>
    <row r="169" spans="1:19" s="176" customFormat="1" ht="58.5" customHeight="1" x14ac:dyDescent="0.2">
      <c r="A169" s="450">
        <v>96</v>
      </c>
      <c r="B169" s="212" t="s">
        <v>6530</v>
      </c>
      <c r="C169" s="422" t="s">
        <v>6531</v>
      </c>
      <c r="D169" s="422" t="s">
        <v>6532</v>
      </c>
      <c r="E169" s="422" t="s">
        <v>6533</v>
      </c>
      <c r="F169" s="341">
        <v>277.98</v>
      </c>
      <c r="G169" s="341" t="s">
        <v>3316</v>
      </c>
      <c r="H169" s="423">
        <v>42947</v>
      </c>
      <c r="I169" s="444" t="s">
        <v>6782</v>
      </c>
      <c r="J169" s="206" t="s">
        <v>6534</v>
      </c>
      <c r="K169" s="438" t="s">
        <v>769</v>
      </c>
      <c r="L169" s="439"/>
      <c r="M169" s="438" t="s">
        <v>769</v>
      </c>
      <c r="N169" s="439"/>
      <c r="O169" s="440" t="s">
        <v>769</v>
      </c>
      <c r="P169" s="440"/>
      <c r="Q169" s="440"/>
      <c r="R169" s="440"/>
      <c r="S169" s="306"/>
    </row>
    <row r="170" spans="1:19" s="176" customFormat="1" ht="38.25" customHeight="1" x14ac:dyDescent="0.2">
      <c r="A170" s="964">
        <v>97</v>
      </c>
      <c r="B170" s="965" t="s">
        <v>6535</v>
      </c>
      <c r="C170" s="861" t="s">
        <v>6536</v>
      </c>
      <c r="D170" s="422" t="s">
        <v>6537</v>
      </c>
      <c r="E170" s="861" t="s">
        <v>6783</v>
      </c>
      <c r="F170" s="341">
        <v>50</v>
      </c>
      <c r="G170" s="341" t="s">
        <v>3648</v>
      </c>
      <c r="H170" s="423">
        <v>42957</v>
      </c>
      <c r="I170" s="444" t="s">
        <v>6155</v>
      </c>
      <c r="J170" s="206" t="s">
        <v>6538</v>
      </c>
      <c r="K170" s="438" t="s">
        <v>769</v>
      </c>
      <c r="L170" s="439"/>
      <c r="M170" s="438" t="s">
        <v>769</v>
      </c>
      <c r="N170" s="439"/>
      <c r="O170" s="440" t="s">
        <v>769</v>
      </c>
      <c r="P170" s="440"/>
      <c r="Q170" s="440"/>
      <c r="R170" s="440"/>
      <c r="S170" s="306"/>
    </row>
    <row r="171" spans="1:19" s="176" customFormat="1" ht="38.25" customHeight="1" x14ac:dyDescent="0.2">
      <c r="A171" s="964"/>
      <c r="B171" s="965"/>
      <c r="C171" s="861"/>
      <c r="D171" s="422" t="s">
        <v>6539</v>
      </c>
      <c r="E171" s="861"/>
      <c r="F171" s="341">
        <v>1527.3</v>
      </c>
      <c r="G171" s="341" t="s">
        <v>3648</v>
      </c>
      <c r="H171" s="423">
        <v>42957</v>
      </c>
      <c r="I171" s="444" t="s">
        <v>6155</v>
      </c>
      <c r="J171" s="206" t="s">
        <v>6540</v>
      </c>
      <c r="K171" s="438" t="s">
        <v>769</v>
      </c>
      <c r="L171" s="439"/>
      <c r="M171" s="438" t="s">
        <v>769</v>
      </c>
      <c r="N171" s="439"/>
      <c r="O171" s="440" t="s">
        <v>769</v>
      </c>
      <c r="P171" s="440"/>
      <c r="Q171" s="440"/>
      <c r="R171" s="440"/>
      <c r="S171" s="306"/>
    </row>
    <row r="172" spans="1:19" s="176" customFormat="1" ht="18.75" x14ac:dyDescent="0.2">
      <c r="A172" s="964">
        <v>98</v>
      </c>
      <c r="B172" s="965" t="s">
        <v>6541</v>
      </c>
      <c r="C172" s="861" t="s">
        <v>6542</v>
      </c>
      <c r="D172" s="422" t="s">
        <v>6543</v>
      </c>
      <c r="E172" s="861" t="s">
        <v>6784</v>
      </c>
      <c r="F172" s="341">
        <v>2400</v>
      </c>
      <c r="G172" s="341" t="s">
        <v>3648</v>
      </c>
      <c r="H172" s="862">
        <v>42969</v>
      </c>
      <c r="I172" s="952" t="s">
        <v>6544</v>
      </c>
      <c r="J172" s="206" t="s">
        <v>6545</v>
      </c>
      <c r="K172" s="438" t="s">
        <v>769</v>
      </c>
      <c r="L172" s="439"/>
      <c r="M172" s="438" t="s">
        <v>769</v>
      </c>
      <c r="N172" s="439"/>
      <c r="O172" s="440" t="s">
        <v>769</v>
      </c>
      <c r="P172" s="440"/>
      <c r="Q172" s="440"/>
      <c r="R172" s="440"/>
      <c r="S172" s="306"/>
    </row>
    <row r="173" spans="1:19" s="176" customFormat="1" ht="18.75" x14ac:dyDescent="0.2">
      <c r="A173" s="964"/>
      <c r="B173" s="965"/>
      <c r="C173" s="861"/>
      <c r="D173" s="422" t="s">
        <v>5934</v>
      </c>
      <c r="E173" s="861"/>
      <c r="F173" s="341">
        <v>2400</v>
      </c>
      <c r="G173" s="341" t="s">
        <v>3648</v>
      </c>
      <c r="H173" s="862"/>
      <c r="I173" s="953"/>
      <c r="J173" s="206" t="s">
        <v>6546</v>
      </c>
      <c r="K173" s="438" t="s">
        <v>769</v>
      </c>
      <c r="L173" s="439"/>
      <c r="M173" s="438" t="s">
        <v>769</v>
      </c>
      <c r="N173" s="439"/>
      <c r="O173" s="440" t="s">
        <v>769</v>
      </c>
      <c r="P173" s="440"/>
      <c r="Q173" s="440"/>
      <c r="R173" s="440"/>
      <c r="S173" s="306"/>
    </row>
    <row r="174" spans="1:19" s="176" customFormat="1" ht="18.75" x14ac:dyDescent="0.2">
      <c r="A174" s="964"/>
      <c r="B174" s="965"/>
      <c r="C174" s="861"/>
      <c r="D174" s="422" t="s">
        <v>6547</v>
      </c>
      <c r="E174" s="861"/>
      <c r="F174" s="341">
        <v>2400</v>
      </c>
      <c r="G174" s="341" t="s">
        <v>3648</v>
      </c>
      <c r="H174" s="862"/>
      <c r="I174" s="953"/>
      <c r="J174" s="206" t="s">
        <v>6548</v>
      </c>
      <c r="K174" s="438" t="s">
        <v>769</v>
      </c>
      <c r="L174" s="439"/>
      <c r="M174" s="438" t="s">
        <v>769</v>
      </c>
      <c r="N174" s="439"/>
      <c r="O174" s="440" t="s">
        <v>769</v>
      </c>
      <c r="P174" s="440"/>
      <c r="Q174" s="440"/>
      <c r="R174" s="440"/>
      <c r="S174" s="306"/>
    </row>
    <row r="175" spans="1:19" s="176" customFormat="1" ht="18.75" x14ac:dyDescent="0.2">
      <c r="A175" s="964"/>
      <c r="B175" s="965"/>
      <c r="C175" s="861"/>
      <c r="D175" s="422" t="s">
        <v>6549</v>
      </c>
      <c r="E175" s="861"/>
      <c r="F175" s="341">
        <v>2400</v>
      </c>
      <c r="G175" s="341" t="s">
        <v>3648</v>
      </c>
      <c r="H175" s="862"/>
      <c r="I175" s="953"/>
      <c r="J175" s="206" t="s">
        <v>6550</v>
      </c>
      <c r="K175" s="438" t="s">
        <v>769</v>
      </c>
      <c r="L175" s="439"/>
      <c r="M175" s="438" t="s">
        <v>769</v>
      </c>
      <c r="N175" s="439"/>
      <c r="O175" s="440" t="s">
        <v>769</v>
      </c>
      <c r="P175" s="440"/>
      <c r="Q175" s="440"/>
      <c r="R175" s="440"/>
      <c r="S175" s="306"/>
    </row>
    <row r="176" spans="1:19" s="176" customFormat="1" ht="18.75" x14ac:dyDescent="0.2">
      <c r="A176" s="964"/>
      <c r="B176" s="965"/>
      <c r="C176" s="861"/>
      <c r="D176" s="422" t="s">
        <v>6551</v>
      </c>
      <c r="E176" s="861"/>
      <c r="F176" s="341">
        <v>2400</v>
      </c>
      <c r="G176" s="341" t="s">
        <v>3648</v>
      </c>
      <c r="H176" s="862"/>
      <c r="I176" s="953"/>
      <c r="J176" s="206" t="s">
        <v>6552</v>
      </c>
      <c r="K176" s="438" t="s">
        <v>769</v>
      </c>
      <c r="L176" s="439"/>
      <c r="M176" s="438" t="s">
        <v>769</v>
      </c>
      <c r="N176" s="439"/>
      <c r="O176" s="440" t="s">
        <v>769</v>
      </c>
      <c r="P176" s="440"/>
      <c r="Q176" s="440"/>
      <c r="R176" s="440"/>
      <c r="S176" s="306"/>
    </row>
    <row r="177" spans="1:21" s="176" customFormat="1" ht="18.75" x14ac:dyDescent="0.2">
      <c r="A177" s="964"/>
      <c r="B177" s="965"/>
      <c r="C177" s="861"/>
      <c r="D177" s="422" t="s">
        <v>6553</v>
      </c>
      <c r="E177" s="861"/>
      <c r="F177" s="341">
        <v>2400</v>
      </c>
      <c r="G177" s="341" t="s">
        <v>3648</v>
      </c>
      <c r="H177" s="862"/>
      <c r="I177" s="953"/>
      <c r="J177" s="206" t="s">
        <v>6554</v>
      </c>
      <c r="K177" s="438" t="s">
        <v>769</v>
      </c>
      <c r="L177" s="439"/>
      <c r="M177" s="438" t="s">
        <v>769</v>
      </c>
      <c r="N177" s="439"/>
      <c r="O177" s="440" t="s">
        <v>769</v>
      </c>
      <c r="P177" s="440"/>
      <c r="Q177" s="440"/>
      <c r="R177" s="440"/>
      <c r="S177" s="306"/>
    </row>
    <row r="178" spans="1:21" s="176" customFormat="1" ht="18.75" x14ac:dyDescent="0.2">
      <c r="A178" s="964"/>
      <c r="B178" s="965"/>
      <c r="C178" s="861"/>
      <c r="D178" s="422" t="s">
        <v>6555</v>
      </c>
      <c r="E178" s="861"/>
      <c r="F178" s="341">
        <v>2400</v>
      </c>
      <c r="G178" s="341" t="s">
        <v>3648</v>
      </c>
      <c r="H178" s="862"/>
      <c r="I178" s="953"/>
      <c r="J178" s="206" t="s">
        <v>6556</v>
      </c>
      <c r="K178" s="438" t="s">
        <v>769</v>
      </c>
      <c r="L178" s="439"/>
      <c r="M178" s="438" t="s">
        <v>769</v>
      </c>
      <c r="N178" s="439"/>
      <c r="O178" s="440" t="s">
        <v>769</v>
      </c>
      <c r="P178" s="440"/>
      <c r="Q178" s="440"/>
      <c r="R178" s="440"/>
      <c r="S178" s="306"/>
    </row>
    <row r="179" spans="1:21" s="176" customFormat="1" ht="18.75" x14ac:dyDescent="0.2">
      <c r="A179" s="964"/>
      <c r="B179" s="965"/>
      <c r="C179" s="861"/>
      <c r="D179" s="422" t="s">
        <v>6557</v>
      </c>
      <c r="E179" s="861"/>
      <c r="F179" s="341">
        <v>2400</v>
      </c>
      <c r="G179" s="341" t="s">
        <v>3648</v>
      </c>
      <c r="H179" s="862"/>
      <c r="I179" s="954"/>
      <c r="J179" s="206" t="s">
        <v>6558</v>
      </c>
      <c r="K179" s="438" t="s">
        <v>769</v>
      </c>
      <c r="L179" s="439"/>
      <c r="M179" s="438" t="s">
        <v>769</v>
      </c>
      <c r="N179" s="439"/>
      <c r="O179" s="440" t="s">
        <v>769</v>
      </c>
      <c r="P179" s="440"/>
      <c r="Q179" s="440"/>
      <c r="R179" s="440"/>
      <c r="S179" s="306"/>
    </row>
    <row r="180" spans="1:21" s="176" customFormat="1" ht="58.5" customHeight="1" x14ac:dyDescent="0.2">
      <c r="A180" s="450">
        <v>99</v>
      </c>
      <c r="B180" s="212" t="s">
        <v>6559</v>
      </c>
      <c r="C180" s="422" t="s">
        <v>6519</v>
      </c>
      <c r="D180" s="422" t="s">
        <v>6075</v>
      </c>
      <c r="E180" s="422" t="s">
        <v>6076</v>
      </c>
      <c r="F180" s="341">
        <v>240</v>
      </c>
      <c r="G180" s="341" t="s">
        <v>3316</v>
      </c>
      <c r="H180" s="423">
        <v>42941</v>
      </c>
      <c r="I180" s="444" t="s">
        <v>6694</v>
      </c>
      <c r="J180" s="206" t="s">
        <v>6560</v>
      </c>
      <c r="K180" s="438" t="s">
        <v>769</v>
      </c>
      <c r="L180" s="439"/>
      <c r="M180" s="438" t="s">
        <v>769</v>
      </c>
      <c r="N180" s="439"/>
      <c r="O180" s="440"/>
      <c r="P180" s="440"/>
      <c r="Q180" s="440" t="s">
        <v>769</v>
      </c>
      <c r="R180" s="440"/>
      <c r="S180" s="306"/>
    </row>
    <row r="181" spans="1:21" s="176" customFormat="1" ht="58.5" customHeight="1" x14ac:dyDescent="0.2">
      <c r="A181" s="450">
        <v>100</v>
      </c>
      <c r="B181" s="212" t="s">
        <v>6561</v>
      </c>
      <c r="C181" s="422" t="s">
        <v>6562</v>
      </c>
      <c r="D181" s="422" t="s">
        <v>6241</v>
      </c>
      <c r="E181" s="422" t="s">
        <v>6241</v>
      </c>
      <c r="F181" s="341" t="s">
        <v>3238</v>
      </c>
      <c r="G181" s="341" t="s">
        <v>4798</v>
      </c>
      <c r="H181" s="423">
        <v>42985</v>
      </c>
      <c r="I181" s="444" t="s">
        <v>6241</v>
      </c>
      <c r="J181" s="210" t="s">
        <v>3238</v>
      </c>
      <c r="K181" s="445" t="s">
        <v>6764</v>
      </c>
      <c r="L181" s="445" t="s">
        <v>6764</v>
      </c>
      <c r="M181" s="445" t="s">
        <v>6764</v>
      </c>
      <c r="N181" s="445" t="s">
        <v>6764</v>
      </c>
      <c r="O181" s="445" t="s">
        <v>6764</v>
      </c>
      <c r="P181" s="445" t="s">
        <v>6764</v>
      </c>
      <c r="Q181" s="445" t="s">
        <v>6764</v>
      </c>
      <c r="R181" s="445" t="s">
        <v>6764</v>
      </c>
      <c r="S181" s="306"/>
    </row>
    <row r="182" spans="1:21" s="176" customFormat="1" ht="58.5" customHeight="1" x14ac:dyDescent="0.2">
      <c r="A182" s="450">
        <v>101</v>
      </c>
      <c r="B182" s="212" t="s">
        <v>6563</v>
      </c>
      <c r="C182" s="422" t="s">
        <v>6564</v>
      </c>
      <c r="D182" s="422" t="s">
        <v>6565</v>
      </c>
      <c r="E182" s="422" t="s">
        <v>6566</v>
      </c>
      <c r="F182" s="341">
        <v>2078.89</v>
      </c>
      <c r="G182" s="341" t="s">
        <v>4798</v>
      </c>
      <c r="H182" s="423">
        <v>42982</v>
      </c>
      <c r="I182" s="444" t="s">
        <v>6567</v>
      </c>
      <c r="J182" s="206" t="s">
        <v>6568</v>
      </c>
      <c r="K182" s="438" t="s">
        <v>769</v>
      </c>
      <c r="L182" s="439"/>
      <c r="M182" s="438" t="s">
        <v>769</v>
      </c>
      <c r="N182" s="439"/>
      <c r="O182" s="440" t="s">
        <v>769</v>
      </c>
      <c r="P182" s="440"/>
      <c r="Q182" s="440"/>
      <c r="R182" s="440"/>
      <c r="S182" s="306"/>
    </row>
    <row r="183" spans="1:21" s="176" customFormat="1" ht="50.25" customHeight="1" x14ac:dyDescent="0.2">
      <c r="A183" s="964">
        <v>102</v>
      </c>
      <c r="B183" s="965" t="s">
        <v>6569</v>
      </c>
      <c r="C183" s="861" t="s">
        <v>6570</v>
      </c>
      <c r="D183" s="422" t="s">
        <v>5726</v>
      </c>
      <c r="E183" s="861" t="s">
        <v>6571</v>
      </c>
      <c r="F183" s="341">
        <v>1878</v>
      </c>
      <c r="G183" s="341" t="s">
        <v>4798</v>
      </c>
      <c r="H183" s="423">
        <v>42983</v>
      </c>
      <c r="I183" s="444" t="s">
        <v>6081</v>
      </c>
      <c r="J183" s="206" t="s">
        <v>6572</v>
      </c>
      <c r="K183" s="438" t="s">
        <v>769</v>
      </c>
      <c r="L183" s="439"/>
      <c r="M183" s="438" t="s">
        <v>769</v>
      </c>
      <c r="N183" s="439"/>
      <c r="O183" s="440"/>
      <c r="P183" s="440"/>
      <c r="Q183" s="440" t="s">
        <v>769</v>
      </c>
      <c r="R183" s="440"/>
      <c r="S183" s="306"/>
    </row>
    <row r="184" spans="1:21" s="176" customFormat="1" ht="50.25" customHeight="1" x14ac:dyDescent="0.2">
      <c r="A184" s="964"/>
      <c r="B184" s="965"/>
      <c r="C184" s="861"/>
      <c r="D184" s="422" t="s">
        <v>6573</v>
      </c>
      <c r="E184" s="861"/>
      <c r="F184" s="341">
        <v>106.1</v>
      </c>
      <c r="G184" s="341" t="s">
        <v>4798</v>
      </c>
      <c r="H184" s="423">
        <v>42983</v>
      </c>
      <c r="I184" s="444" t="s">
        <v>6066</v>
      </c>
      <c r="J184" s="206" t="s">
        <v>6574</v>
      </c>
      <c r="K184" s="438" t="s">
        <v>769</v>
      </c>
      <c r="L184" s="439"/>
      <c r="M184" s="438" t="s">
        <v>769</v>
      </c>
      <c r="N184" s="439"/>
      <c r="O184" s="440"/>
      <c r="P184" s="440"/>
      <c r="Q184" s="440" t="s">
        <v>769</v>
      </c>
      <c r="R184" s="440"/>
      <c r="S184" s="306"/>
    </row>
    <row r="185" spans="1:21" s="176" customFormat="1" ht="46.5" customHeight="1" x14ac:dyDescent="0.2">
      <c r="A185" s="964">
        <v>103</v>
      </c>
      <c r="B185" s="965" t="s">
        <v>6575</v>
      </c>
      <c r="C185" s="861" t="s">
        <v>6576</v>
      </c>
      <c r="D185" s="422" t="s">
        <v>6577</v>
      </c>
      <c r="E185" s="861" t="s">
        <v>6578</v>
      </c>
      <c r="F185" s="341">
        <v>177</v>
      </c>
      <c r="G185" s="341" t="s">
        <v>4798</v>
      </c>
      <c r="H185" s="862">
        <v>42992</v>
      </c>
      <c r="I185" s="444" t="s">
        <v>6728</v>
      </c>
      <c r="J185" s="206" t="s">
        <v>6579</v>
      </c>
      <c r="K185" s="438" t="s">
        <v>769</v>
      </c>
      <c r="L185" s="439"/>
      <c r="M185" s="438" t="s">
        <v>769</v>
      </c>
      <c r="N185" s="439"/>
      <c r="O185" s="440" t="s">
        <v>769</v>
      </c>
      <c r="P185" s="440"/>
      <c r="Q185" s="440"/>
      <c r="R185" s="440"/>
      <c r="S185" s="306"/>
    </row>
    <row r="186" spans="1:21" s="176" customFormat="1" ht="42.75" customHeight="1" x14ac:dyDescent="0.2">
      <c r="A186" s="964"/>
      <c r="B186" s="965"/>
      <c r="C186" s="861"/>
      <c r="D186" s="422" t="s">
        <v>4702</v>
      </c>
      <c r="E186" s="861"/>
      <c r="F186" s="341">
        <v>225</v>
      </c>
      <c r="G186" s="341" t="s">
        <v>4798</v>
      </c>
      <c r="H186" s="862"/>
      <c r="I186" s="444" t="s">
        <v>6580</v>
      </c>
      <c r="J186" s="206" t="s">
        <v>6581</v>
      </c>
      <c r="K186" s="438" t="s">
        <v>769</v>
      </c>
      <c r="L186" s="439"/>
      <c r="M186" s="438" t="s">
        <v>769</v>
      </c>
      <c r="N186" s="439"/>
      <c r="O186" s="440" t="s">
        <v>769</v>
      </c>
      <c r="P186" s="440"/>
      <c r="Q186" s="440"/>
      <c r="R186" s="440"/>
      <c r="S186" s="306"/>
    </row>
    <row r="187" spans="1:21" s="176" customFormat="1" ht="50.25" customHeight="1" x14ac:dyDescent="0.2">
      <c r="A187" s="450">
        <v>104</v>
      </c>
      <c r="B187" s="212" t="s">
        <v>6619</v>
      </c>
      <c r="C187" s="422" t="s">
        <v>6514</v>
      </c>
      <c r="D187" s="422" t="s">
        <v>6577</v>
      </c>
      <c r="E187" s="422" t="s">
        <v>6620</v>
      </c>
      <c r="F187" s="341">
        <v>7500</v>
      </c>
      <c r="G187" s="341" t="s">
        <v>3832</v>
      </c>
      <c r="H187" s="423">
        <v>43026</v>
      </c>
      <c r="I187" s="444" t="s">
        <v>6621</v>
      </c>
      <c r="J187" s="210" t="s">
        <v>6622</v>
      </c>
      <c r="K187" s="438" t="s">
        <v>769</v>
      </c>
      <c r="L187" s="439"/>
      <c r="M187" s="438" t="s">
        <v>769</v>
      </c>
      <c r="N187" s="439"/>
      <c r="O187" s="440"/>
      <c r="P187" s="440"/>
      <c r="Q187" s="440" t="s">
        <v>769</v>
      </c>
      <c r="R187" s="440"/>
      <c r="S187" s="402"/>
      <c r="T187" s="461"/>
      <c r="U187" s="462"/>
    </row>
    <row r="188" spans="1:21" s="176" customFormat="1" ht="58.5" customHeight="1" x14ac:dyDescent="0.2">
      <c r="A188" s="450">
        <v>105</v>
      </c>
      <c r="B188" s="212" t="s">
        <v>6582</v>
      </c>
      <c r="C188" s="422" t="s">
        <v>6527</v>
      </c>
      <c r="D188" s="422" t="s">
        <v>3258</v>
      </c>
      <c r="E188" s="422" t="s">
        <v>6721</v>
      </c>
      <c r="F188" s="341">
        <v>169.5</v>
      </c>
      <c r="G188" s="341" t="s">
        <v>3648</v>
      </c>
      <c r="H188" s="423">
        <v>42978</v>
      </c>
      <c r="I188" s="444" t="s">
        <v>6583</v>
      </c>
      <c r="J188" s="206" t="s">
        <v>6584</v>
      </c>
      <c r="K188" s="438" t="s">
        <v>769</v>
      </c>
      <c r="L188" s="439"/>
      <c r="M188" s="438" t="s">
        <v>769</v>
      </c>
      <c r="N188" s="439"/>
      <c r="O188" s="440" t="s">
        <v>769</v>
      </c>
      <c r="P188" s="440"/>
      <c r="Q188" s="440"/>
      <c r="R188" s="440"/>
      <c r="S188" s="306"/>
    </row>
    <row r="189" spans="1:21" s="176" customFormat="1" ht="58.5" customHeight="1" x14ac:dyDescent="0.2">
      <c r="A189" s="450">
        <v>106</v>
      </c>
      <c r="B189" s="212" t="s">
        <v>6585</v>
      </c>
      <c r="C189" s="422" t="s">
        <v>6418</v>
      </c>
      <c r="D189" s="422" t="s">
        <v>4608</v>
      </c>
      <c r="E189" s="422" t="s">
        <v>6419</v>
      </c>
      <c r="F189" s="341">
        <v>2404</v>
      </c>
      <c r="G189" s="341" t="s">
        <v>3329</v>
      </c>
      <c r="H189" s="423">
        <v>42999</v>
      </c>
      <c r="I189" s="444" t="s">
        <v>6586</v>
      </c>
      <c r="J189" s="210" t="s">
        <v>6587</v>
      </c>
      <c r="K189" s="438" t="s">
        <v>769</v>
      </c>
      <c r="L189" s="439"/>
      <c r="M189" s="438" t="s">
        <v>769</v>
      </c>
      <c r="N189" s="439"/>
      <c r="O189" s="440" t="s">
        <v>769</v>
      </c>
      <c r="P189" s="440"/>
      <c r="Q189" s="440"/>
      <c r="R189" s="440"/>
      <c r="S189" s="306"/>
    </row>
    <row r="190" spans="1:21" s="176" customFormat="1" ht="58.5" customHeight="1" x14ac:dyDescent="0.2">
      <c r="A190" s="450">
        <v>107</v>
      </c>
      <c r="B190" s="212" t="s">
        <v>6588</v>
      </c>
      <c r="C190" s="422" t="s">
        <v>6589</v>
      </c>
      <c r="D190" s="422" t="s">
        <v>6785</v>
      </c>
      <c r="E190" s="422" t="s">
        <v>6786</v>
      </c>
      <c r="F190" s="341">
        <v>2400</v>
      </c>
      <c r="G190" s="341" t="s">
        <v>4798</v>
      </c>
      <c r="H190" s="423">
        <v>43005</v>
      </c>
      <c r="I190" s="444" t="s">
        <v>6155</v>
      </c>
      <c r="J190" s="206" t="s">
        <v>6590</v>
      </c>
      <c r="K190" s="438" t="s">
        <v>769</v>
      </c>
      <c r="L190" s="439"/>
      <c r="M190" s="438" t="s">
        <v>769</v>
      </c>
      <c r="N190" s="439"/>
      <c r="O190" s="440" t="s">
        <v>769</v>
      </c>
      <c r="P190" s="440"/>
      <c r="Q190" s="440"/>
      <c r="R190" s="440"/>
      <c r="S190" s="306"/>
    </row>
    <row r="191" spans="1:21" s="176" customFormat="1" ht="58.5" customHeight="1" x14ac:dyDescent="0.2">
      <c r="A191" s="450">
        <v>108</v>
      </c>
      <c r="B191" s="212" t="s">
        <v>6591</v>
      </c>
      <c r="C191" s="422" t="s">
        <v>6592</v>
      </c>
      <c r="D191" s="422" t="s">
        <v>6593</v>
      </c>
      <c r="E191" s="422" t="s">
        <v>6787</v>
      </c>
      <c r="F191" s="341">
        <v>250</v>
      </c>
      <c r="G191" s="341" t="s">
        <v>4798</v>
      </c>
      <c r="H191" s="423">
        <v>43006</v>
      </c>
      <c r="I191" s="444" t="s">
        <v>6788</v>
      </c>
      <c r="J191" s="206" t="s">
        <v>6594</v>
      </c>
      <c r="K191" s="438" t="s">
        <v>769</v>
      </c>
      <c r="L191" s="439"/>
      <c r="M191" s="438" t="s">
        <v>769</v>
      </c>
      <c r="N191" s="439"/>
      <c r="O191" s="440"/>
      <c r="P191" s="440"/>
      <c r="Q191" s="440" t="s">
        <v>769</v>
      </c>
      <c r="R191" s="440"/>
      <c r="S191" s="306"/>
    </row>
    <row r="192" spans="1:21" s="176" customFormat="1" ht="58.5" customHeight="1" x14ac:dyDescent="0.2">
      <c r="A192" s="450">
        <v>109</v>
      </c>
      <c r="B192" s="212" t="s">
        <v>6595</v>
      </c>
      <c r="C192" s="422" t="s">
        <v>6596</v>
      </c>
      <c r="D192" s="422" t="s">
        <v>6597</v>
      </c>
      <c r="E192" s="422" t="s">
        <v>6598</v>
      </c>
      <c r="F192" s="341">
        <v>1520</v>
      </c>
      <c r="G192" s="341" t="s">
        <v>4798</v>
      </c>
      <c r="H192" s="423">
        <v>43006</v>
      </c>
      <c r="I192" s="444" t="s">
        <v>6599</v>
      </c>
      <c r="J192" s="206" t="s">
        <v>6600</v>
      </c>
      <c r="K192" s="438" t="s">
        <v>769</v>
      </c>
      <c r="L192" s="439"/>
      <c r="M192" s="438" t="s">
        <v>769</v>
      </c>
      <c r="N192" s="439"/>
      <c r="O192" s="440" t="s">
        <v>769</v>
      </c>
      <c r="P192" s="440"/>
      <c r="Q192" s="440"/>
      <c r="R192" s="440"/>
      <c r="S192" s="306"/>
    </row>
    <row r="193" spans="1:19" s="176" customFormat="1" ht="36" customHeight="1" x14ac:dyDescent="0.2">
      <c r="A193" s="964">
        <v>110</v>
      </c>
      <c r="B193" s="212" t="s">
        <v>6601</v>
      </c>
      <c r="C193" s="861" t="s">
        <v>6602</v>
      </c>
      <c r="D193" s="861" t="s">
        <v>6603</v>
      </c>
      <c r="E193" s="861" t="s">
        <v>6624</v>
      </c>
      <c r="F193" s="341">
        <v>1023.5</v>
      </c>
      <c r="G193" s="341" t="s">
        <v>4798</v>
      </c>
      <c r="H193" s="423">
        <v>43006</v>
      </c>
      <c r="I193" s="968" t="s">
        <v>6604</v>
      </c>
      <c r="J193" s="206" t="s">
        <v>6605</v>
      </c>
      <c r="K193" s="961" t="s">
        <v>769</v>
      </c>
      <c r="L193" s="961"/>
      <c r="M193" s="961" t="s">
        <v>769</v>
      </c>
      <c r="N193" s="961"/>
      <c r="O193" s="961" t="s">
        <v>769</v>
      </c>
      <c r="P193" s="961"/>
      <c r="Q193" s="961"/>
      <c r="R193" s="961"/>
      <c r="S193" s="963"/>
    </row>
    <row r="194" spans="1:19" s="176" customFormat="1" ht="34.5" customHeight="1" x14ac:dyDescent="0.2">
      <c r="A194" s="964"/>
      <c r="B194" s="212" t="s">
        <v>6623</v>
      </c>
      <c r="C194" s="861"/>
      <c r="D194" s="861"/>
      <c r="E194" s="861"/>
      <c r="F194" s="341">
        <v>204</v>
      </c>
      <c r="G194" s="341" t="s">
        <v>3832</v>
      </c>
      <c r="H194" s="423">
        <v>43065</v>
      </c>
      <c r="I194" s="968"/>
      <c r="J194" s="206" t="s">
        <v>6625</v>
      </c>
      <c r="K194" s="961"/>
      <c r="L194" s="961"/>
      <c r="M194" s="961"/>
      <c r="N194" s="961"/>
      <c r="O194" s="961"/>
      <c r="P194" s="961"/>
      <c r="Q194" s="961"/>
      <c r="R194" s="961"/>
      <c r="S194" s="963"/>
    </row>
    <row r="195" spans="1:19" s="176" customFormat="1" ht="58.5" customHeight="1" x14ac:dyDescent="0.2">
      <c r="A195" s="450">
        <v>111</v>
      </c>
      <c r="B195" s="212" t="s">
        <v>6606</v>
      </c>
      <c r="C195" s="422" t="s">
        <v>6607</v>
      </c>
      <c r="D195" s="422" t="s">
        <v>4702</v>
      </c>
      <c r="E195" s="422" t="s">
        <v>6789</v>
      </c>
      <c r="F195" s="341">
        <v>309</v>
      </c>
      <c r="G195" s="341" t="s">
        <v>4798</v>
      </c>
      <c r="H195" s="423">
        <v>43003</v>
      </c>
      <c r="I195" s="444" t="s">
        <v>6608</v>
      </c>
      <c r="J195" s="206" t="s">
        <v>6609</v>
      </c>
      <c r="K195" s="438" t="s">
        <v>769</v>
      </c>
      <c r="L195" s="439"/>
      <c r="M195" s="438" t="s">
        <v>769</v>
      </c>
      <c r="N195" s="439"/>
      <c r="O195" s="440" t="s">
        <v>769</v>
      </c>
      <c r="P195" s="440"/>
      <c r="Q195" s="440"/>
      <c r="R195" s="440"/>
      <c r="S195" s="306"/>
    </row>
    <row r="196" spans="1:19" s="429" customFormat="1" ht="29.25" customHeight="1" x14ac:dyDescent="0.15">
      <c r="A196" s="450">
        <v>112</v>
      </c>
      <c r="B196" s="212" t="s">
        <v>6626</v>
      </c>
      <c r="C196" s="422" t="s">
        <v>6627</v>
      </c>
      <c r="D196" s="422" t="s">
        <v>6628</v>
      </c>
      <c r="E196" s="422" t="s">
        <v>6629</v>
      </c>
      <c r="F196" s="341">
        <v>1974.26</v>
      </c>
      <c r="G196" s="341" t="s">
        <v>3832</v>
      </c>
      <c r="H196" s="423">
        <v>43018</v>
      </c>
      <c r="I196" s="444" t="s">
        <v>6630</v>
      </c>
      <c r="J196" s="206" t="s">
        <v>6631</v>
      </c>
      <c r="K196" s="438" t="s">
        <v>769</v>
      </c>
      <c r="L196" s="439"/>
      <c r="M196" s="438" t="s">
        <v>769</v>
      </c>
      <c r="N196" s="439"/>
      <c r="O196" s="440" t="s">
        <v>769</v>
      </c>
      <c r="P196" s="440"/>
      <c r="Q196" s="440"/>
      <c r="R196" s="440"/>
      <c r="S196" s="306"/>
    </row>
    <row r="197" spans="1:19" s="429" customFormat="1" ht="39.75" customHeight="1" x14ac:dyDescent="0.15">
      <c r="A197" s="450">
        <v>113</v>
      </c>
      <c r="B197" s="212" t="s">
        <v>6632</v>
      </c>
      <c r="C197" s="422" t="s">
        <v>6633</v>
      </c>
      <c r="D197" s="422" t="s">
        <v>6634</v>
      </c>
      <c r="E197" s="422" t="s">
        <v>6010</v>
      </c>
      <c r="F197" s="341">
        <v>1356</v>
      </c>
      <c r="G197" s="341" t="s">
        <v>3832</v>
      </c>
      <c r="H197" s="423">
        <v>43033</v>
      </c>
      <c r="I197" s="444" t="s">
        <v>6635</v>
      </c>
      <c r="J197" s="206" t="s">
        <v>6636</v>
      </c>
      <c r="K197" s="438" t="s">
        <v>769</v>
      </c>
      <c r="L197" s="439"/>
      <c r="M197" s="438" t="s">
        <v>769</v>
      </c>
      <c r="N197" s="439"/>
      <c r="O197" s="440" t="s">
        <v>769</v>
      </c>
      <c r="P197" s="440"/>
      <c r="Q197" s="440"/>
      <c r="R197" s="440"/>
      <c r="S197" s="306"/>
    </row>
    <row r="198" spans="1:19" s="429" customFormat="1" ht="31.5" customHeight="1" x14ac:dyDescent="0.15">
      <c r="A198" s="964">
        <v>114</v>
      </c>
      <c r="B198" s="965" t="s">
        <v>6637</v>
      </c>
      <c r="C198" s="861" t="s">
        <v>6263</v>
      </c>
      <c r="D198" s="422" t="s">
        <v>75</v>
      </c>
      <c r="E198" s="966" t="s">
        <v>6638</v>
      </c>
      <c r="F198" s="341">
        <v>100.5</v>
      </c>
      <c r="G198" s="341" t="s">
        <v>3832</v>
      </c>
      <c r="H198" s="862">
        <v>43013</v>
      </c>
      <c r="I198" s="444" t="s">
        <v>6639</v>
      </c>
      <c r="J198" s="206" t="s">
        <v>6640</v>
      </c>
      <c r="K198" s="438" t="s">
        <v>769</v>
      </c>
      <c r="L198" s="439"/>
      <c r="M198" s="438" t="s">
        <v>769</v>
      </c>
      <c r="N198" s="439"/>
      <c r="O198" s="440" t="s">
        <v>769</v>
      </c>
      <c r="P198" s="440"/>
      <c r="Q198" s="440"/>
      <c r="R198" s="440"/>
      <c r="S198" s="306"/>
    </row>
    <row r="199" spans="1:19" s="429" customFormat="1" ht="31.5" customHeight="1" x14ac:dyDescent="0.15">
      <c r="A199" s="964"/>
      <c r="B199" s="965"/>
      <c r="C199" s="861"/>
      <c r="D199" s="422" t="s">
        <v>3401</v>
      </c>
      <c r="E199" s="966"/>
      <c r="F199" s="341">
        <v>72.72</v>
      </c>
      <c r="G199" s="341" t="s">
        <v>3832</v>
      </c>
      <c r="H199" s="862"/>
      <c r="I199" s="444" t="s">
        <v>6641</v>
      </c>
      <c r="J199" s="206" t="s">
        <v>6642</v>
      </c>
      <c r="K199" s="438" t="s">
        <v>769</v>
      </c>
      <c r="L199" s="439"/>
      <c r="M199" s="438" t="s">
        <v>769</v>
      </c>
      <c r="N199" s="439"/>
      <c r="O199" s="440" t="s">
        <v>769</v>
      </c>
      <c r="P199" s="440"/>
      <c r="Q199" s="440"/>
      <c r="R199" s="440"/>
      <c r="S199" s="306"/>
    </row>
    <row r="200" spans="1:19" s="429" customFormat="1" ht="31.5" customHeight="1" x14ac:dyDescent="0.15">
      <c r="A200" s="964"/>
      <c r="B200" s="965"/>
      <c r="C200" s="861"/>
      <c r="D200" s="422" t="s">
        <v>3399</v>
      </c>
      <c r="E200" s="966"/>
      <c r="F200" s="341">
        <v>90.16</v>
      </c>
      <c r="G200" s="341" t="s">
        <v>3832</v>
      </c>
      <c r="H200" s="862"/>
      <c r="I200" s="444" t="s">
        <v>6641</v>
      </c>
      <c r="J200" s="206" t="s">
        <v>6643</v>
      </c>
      <c r="K200" s="438" t="s">
        <v>769</v>
      </c>
      <c r="L200" s="439"/>
      <c r="M200" s="438" t="s">
        <v>769</v>
      </c>
      <c r="N200" s="439"/>
      <c r="O200" s="440" t="s">
        <v>769</v>
      </c>
      <c r="P200" s="440"/>
      <c r="Q200" s="440"/>
      <c r="R200" s="440"/>
      <c r="S200" s="306"/>
    </row>
    <row r="201" spans="1:19" s="176" customFormat="1" ht="58.5" customHeight="1" x14ac:dyDescent="0.2">
      <c r="A201" s="450">
        <v>115</v>
      </c>
      <c r="B201" s="212" t="s">
        <v>6610</v>
      </c>
      <c r="C201" s="422" t="s">
        <v>6611</v>
      </c>
      <c r="D201" s="422" t="s">
        <v>3410</v>
      </c>
      <c r="E201" s="422" t="s">
        <v>6612</v>
      </c>
      <c r="F201" s="341">
        <v>353.76</v>
      </c>
      <c r="G201" s="341" t="s">
        <v>3329</v>
      </c>
      <c r="H201" s="423">
        <v>43007</v>
      </c>
      <c r="I201" s="444" t="s">
        <v>6613</v>
      </c>
      <c r="J201" s="206" t="s">
        <v>6614</v>
      </c>
      <c r="K201" s="438" t="s">
        <v>769</v>
      </c>
      <c r="L201" s="439"/>
      <c r="M201" s="438" t="s">
        <v>769</v>
      </c>
      <c r="N201" s="439"/>
      <c r="O201" s="440" t="s">
        <v>769</v>
      </c>
      <c r="P201" s="440"/>
      <c r="Q201" s="440"/>
      <c r="R201" s="440"/>
      <c r="S201" s="306"/>
    </row>
    <row r="202" spans="1:19" s="433" customFormat="1" ht="31.5" customHeight="1" x14ac:dyDescent="0.15">
      <c r="A202" s="964">
        <v>116</v>
      </c>
      <c r="B202" s="965" t="s">
        <v>6644</v>
      </c>
      <c r="C202" s="861" t="s">
        <v>6236</v>
      </c>
      <c r="D202" s="422" t="s">
        <v>3410</v>
      </c>
      <c r="E202" s="861" t="s">
        <v>6645</v>
      </c>
      <c r="F202" s="341">
        <v>1780.8</v>
      </c>
      <c r="G202" s="341" t="s">
        <v>3832</v>
      </c>
      <c r="H202" s="862">
        <v>43017</v>
      </c>
      <c r="I202" s="444" t="s">
        <v>6613</v>
      </c>
      <c r="J202" s="206" t="s">
        <v>6646</v>
      </c>
      <c r="K202" s="438" t="s">
        <v>769</v>
      </c>
      <c r="L202" s="439"/>
      <c r="M202" s="438" t="s">
        <v>769</v>
      </c>
      <c r="N202" s="439"/>
      <c r="O202" s="440" t="s">
        <v>769</v>
      </c>
      <c r="P202" s="440"/>
      <c r="Q202" s="440"/>
      <c r="R202" s="440"/>
      <c r="S202" s="306"/>
    </row>
    <row r="203" spans="1:19" s="433" customFormat="1" ht="31.5" customHeight="1" x14ac:dyDescent="0.15">
      <c r="A203" s="964"/>
      <c r="B203" s="965"/>
      <c r="C203" s="861"/>
      <c r="D203" s="422" t="s">
        <v>3413</v>
      </c>
      <c r="E203" s="861"/>
      <c r="F203" s="341">
        <v>882</v>
      </c>
      <c r="G203" s="341" t="s">
        <v>3832</v>
      </c>
      <c r="H203" s="862"/>
      <c r="I203" s="444" t="s">
        <v>6613</v>
      </c>
      <c r="J203" s="206" t="s">
        <v>6647</v>
      </c>
      <c r="K203" s="438" t="s">
        <v>769</v>
      </c>
      <c r="L203" s="439"/>
      <c r="M203" s="438" t="s">
        <v>769</v>
      </c>
      <c r="N203" s="439"/>
      <c r="O203" s="440" t="s">
        <v>769</v>
      </c>
      <c r="P203" s="440"/>
      <c r="Q203" s="440"/>
      <c r="R203" s="440"/>
      <c r="S203" s="306"/>
    </row>
    <row r="204" spans="1:19" s="433" customFormat="1" ht="31.5" customHeight="1" x14ac:dyDescent="0.15">
      <c r="A204" s="964">
        <v>117</v>
      </c>
      <c r="B204" s="965" t="s">
        <v>6648</v>
      </c>
      <c r="C204" s="861" t="s">
        <v>6649</v>
      </c>
      <c r="D204" s="422" t="s">
        <v>75</v>
      </c>
      <c r="E204" s="861" t="s">
        <v>6650</v>
      </c>
      <c r="F204" s="341">
        <v>844.86</v>
      </c>
      <c r="G204" s="341" t="s">
        <v>3832</v>
      </c>
      <c r="H204" s="862">
        <v>43014</v>
      </c>
      <c r="I204" s="444" t="s">
        <v>6081</v>
      </c>
      <c r="J204" s="206" t="s">
        <v>6651</v>
      </c>
      <c r="K204" s="438" t="s">
        <v>769</v>
      </c>
      <c r="L204" s="439"/>
      <c r="M204" s="438" t="s">
        <v>769</v>
      </c>
      <c r="N204" s="439"/>
      <c r="O204" s="440" t="s">
        <v>769</v>
      </c>
      <c r="P204" s="440"/>
      <c r="Q204" s="440"/>
      <c r="R204" s="440"/>
      <c r="S204" s="306"/>
    </row>
    <row r="205" spans="1:19" s="433" customFormat="1" ht="31.5" customHeight="1" x14ac:dyDescent="0.15">
      <c r="A205" s="964"/>
      <c r="B205" s="965"/>
      <c r="C205" s="861"/>
      <c r="D205" s="422" t="s">
        <v>6030</v>
      </c>
      <c r="E205" s="861"/>
      <c r="F205" s="341">
        <v>1433.19</v>
      </c>
      <c r="G205" s="341" t="s">
        <v>3832</v>
      </c>
      <c r="H205" s="862"/>
      <c r="I205" s="444" t="s">
        <v>6066</v>
      </c>
      <c r="J205" s="206" t="s">
        <v>6652</v>
      </c>
      <c r="K205" s="438" t="s">
        <v>769</v>
      </c>
      <c r="L205" s="439"/>
      <c r="M205" s="438" t="s">
        <v>769</v>
      </c>
      <c r="N205" s="439"/>
      <c r="O205" s="440" t="s">
        <v>769</v>
      </c>
      <c r="P205" s="440"/>
      <c r="Q205" s="440"/>
      <c r="R205" s="440"/>
      <c r="S205" s="306"/>
    </row>
    <row r="206" spans="1:19" s="433" customFormat="1" ht="31.5" customHeight="1" x14ac:dyDescent="0.15">
      <c r="A206" s="964">
        <v>118</v>
      </c>
      <c r="B206" s="965" t="s">
        <v>6653</v>
      </c>
      <c r="C206" s="861" t="s">
        <v>6654</v>
      </c>
      <c r="D206" s="422" t="s">
        <v>6030</v>
      </c>
      <c r="E206" s="861" t="s">
        <v>6655</v>
      </c>
      <c r="F206" s="341">
        <v>1383.7</v>
      </c>
      <c r="G206" s="341" t="s">
        <v>3832</v>
      </c>
      <c r="H206" s="862">
        <v>43018</v>
      </c>
      <c r="I206" s="444" t="s">
        <v>6656</v>
      </c>
      <c r="J206" s="206" t="s">
        <v>6657</v>
      </c>
      <c r="K206" s="438" t="s">
        <v>769</v>
      </c>
      <c r="L206" s="439"/>
      <c r="M206" s="438" t="s">
        <v>769</v>
      </c>
      <c r="N206" s="439"/>
      <c r="O206" s="440" t="s">
        <v>769</v>
      </c>
      <c r="P206" s="440"/>
      <c r="Q206" s="440"/>
      <c r="R206" s="440"/>
      <c r="S206" s="306"/>
    </row>
    <row r="207" spans="1:19" s="433" customFormat="1" ht="31.5" customHeight="1" x14ac:dyDescent="0.15">
      <c r="A207" s="964"/>
      <c r="B207" s="965"/>
      <c r="C207" s="861"/>
      <c r="D207" s="422" t="s">
        <v>6658</v>
      </c>
      <c r="E207" s="861"/>
      <c r="F207" s="341">
        <v>3999</v>
      </c>
      <c r="G207" s="341" t="s">
        <v>3832</v>
      </c>
      <c r="H207" s="862"/>
      <c r="I207" s="444" t="s">
        <v>6656</v>
      </c>
      <c r="J207" s="206" t="s">
        <v>6659</v>
      </c>
      <c r="K207" s="438" t="s">
        <v>769</v>
      </c>
      <c r="L207" s="439"/>
      <c r="M207" s="438" t="s">
        <v>769</v>
      </c>
      <c r="N207" s="439"/>
      <c r="O207" s="440" t="s">
        <v>769</v>
      </c>
      <c r="P207" s="440"/>
      <c r="Q207" s="440"/>
      <c r="R207" s="440"/>
      <c r="S207" s="306"/>
    </row>
    <row r="208" spans="1:19" s="433" customFormat="1" ht="29.25" customHeight="1" x14ac:dyDescent="0.15">
      <c r="A208" s="964"/>
      <c r="B208" s="965"/>
      <c r="C208" s="861"/>
      <c r="D208" s="422" t="s">
        <v>4702</v>
      </c>
      <c r="E208" s="861"/>
      <c r="F208" s="341">
        <v>507</v>
      </c>
      <c r="G208" s="341" t="s">
        <v>3832</v>
      </c>
      <c r="H208" s="862"/>
      <c r="I208" s="444" t="s">
        <v>6660</v>
      </c>
      <c r="J208" s="206" t="s">
        <v>6661</v>
      </c>
      <c r="K208" s="438" t="s">
        <v>769</v>
      </c>
      <c r="L208" s="439"/>
      <c r="M208" s="438" t="s">
        <v>769</v>
      </c>
      <c r="N208" s="439"/>
      <c r="O208" s="440" t="s">
        <v>769</v>
      </c>
      <c r="P208" s="440"/>
      <c r="Q208" s="440"/>
      <c r="R208" s="440"/>
      <c r="S208" s="306"/>
    </row>
    <row r="209" spans="1:19" s="433" customFormat="1" ht="29.25" customHeight="1" x14ac:dyDescent="0.15">
      <c r="A209" s="450">
        <v>119</v>
      </c>
      <c r="B209" s="212" t="s">
        <v>6662</v>
      </c>
      <c r="C209" s="422" t="s">
        <v>6480</v>
      </c>
      <c r="D209" s="422" t="s">
        <v>6663</v>
      </c>
      <c r="E209" s="422" t="s">
        <v>6664</v>
      </c>
      <c r="F209" s="341">
        <v>2860</v>
      </c>
      <c r="G209" s="341" t="s">
        <v>3832</v>
      </c>
      <c r="H209" s="423">
        <v>43026</v>
      </c>
      <c r="I209" s="444" t="s">
        <v>6665</v>
      </c>
      <c r="J209" s="206" t="s">
        <v>6666</v>
      </c>
      <c r="K209" s="438" t="s">
        <v>769</v>
      </c>
      <c r="L209" s="439"/>
      <c r="M209" s="438" t="s">
        <v>769</v>
      </c>
      <c r="N209" s="439"/>
      <c r="O209" s="440"/>
      <c r="P209" s="440"/>
      <c r="Q209" s="440" t="s">
        <v>769</v>
      </c>
      <c r="R209" s="440"/>
      <c r="S209" s="306"/>
    </row>
    <row r="210" spans="1:19" s="176" customFormat="1" ht="58.5" customHeight="1" x14ac:dyDescent="0.2">
      <c r="A210" s="450">
        <v>120</v>
      </c>
      <c r="B210" s="212" t="s">
        <v>6615</v>
      </c>
      <c r="C210" s="422" t="s">
        <v>6790</v>
      </c>
      <c r="D210" s="422" t="s">
        <v>3258</v>
      </c>
      <c r="E210" s="396" t="s">
        <v>3441</v>
      </c>
      <c r="F210" s="341">
        <v>169.5</v>
      </c>
      <c r="G210" s="341" t="s">
        <v>4798</v>
      </c>
      <c r="H210" s="423">
        <v>43007</v>
      </c>
      <c r="I210" s="444" t="s">
        <v>6616</v>
      </c>
      <c r="J210" s="206" t="s">
        <v>6617</v>
      </c>
      <c r="K210" s="438" t="s">
        <v>769</v>
      </c>
      <c r="L210" s="439"/>
      <c r="M210" s="438" t="s">
        <v>769</v>
      </c>
      <c r="N210" s="439"/>
      <c r="O210" s="440" t="s">
        <v>769</v>
      </c>
      <c r="P210" s="440"/>
      <c r="Q210" s="440"/>
      <c r="R210" s="440"/>
      <c r="S210" s="306"/>
    </row>
    <row r="211" spans="1:19" s="176" customFormat="1" ht="58.5" customHeight="1" x14ac:dyDescent="0.2">
      <c r="A211" s="450">
        <v>121</v>
      </c>
      <c r="B211" s="212" t="s">
        <v>6667</v>
      </c>
      <c r="C211" s="422" t="s">
        <v>6668</v>
      </c>
      <c r="D211" s="422" t="s">
        <v>4812</v>
      </c>
      <c r="E211" s="422" t="s">
        <v>6669</v>
      </c>
      <c r="F211" s="341">
        <v>2700.47</v>
      </c>
      <c r="G211" s="341" t="s">
        <v>3832</v>
      </c>
      <c r="H211" s="423">
        <v>43026</v>
      </c>
      <c r="I211" s="444" t="s">
        <v>6670</v>
      </c>
      <c r="J211" s="206" t="s">
        <v>6671</v>
      </c>
      <c r="K211" s="438" t="s">
        <v>769</v>
      </c>
      <c r="L211" s="439"/>
      <c r="M211" s="438" t="s">
        <v>769</v>
      </c>
      <c r="N211" s="439"/>
      <c r="O211" s="440" t="s">
        <v>769</v>
      </c>
      <c r="P211" s="440"/>
      <c r="Q211" s="440"/>
      <c r="R211" s="440"/>
      <c r="S211" s="306"/>
    </row>
    <row r="212" spans="1:19" s="176" customFormat="1" ht="58.5" customHeight="1" x14ac:dyDescent="0.2">
      <c r="A212" s="964">
        <v>122</v>
      </c>
      <c r="B212" s="965" t="s">
        <v>6672</v>
      </c>
      <c r="C212" s="861" t="s">
        <v>6673</v>
      </c>
      <c r="D212" s="422" t="s">
        <v>6674</v>
      </c>
      <c r="E212" s="861" t="s">
        <v>6675</v>
      </c>
      <c r="F212" s="341">
        <v>680</v>
      </c>
      <c r="G212" s="341" t="s">
        <v>3832</v>
      </c>
      <c r="H212" s="862">
        <v>43031</v>
      </c>
      <c r="I212" s="444" t="s">
        <v>6676</v>
      </c>
      <c r="J212" s="206" t="s">
        <v>6677</v>
      </c>
      <c r="K212" s="438" t="s">
        <v>769</v>
      </c>
      <c r="L212" s="439"/>
      <c r="M212" s="438" t="s">
        <v>769</v>
      </c>
      <c r="N212" s="439"/>
      <c r="O212" s="440" t="s">
        <v>769</v>
      </c>
      <c r="P212" s="440"/>
      <c r="Q212" s="440"/>
      <c r="R212" s="440"/>
      <c r="S212" s="306"/>
    </row>
    <row r="213" spans="1:19" s="176" customFormat="1" ht="58.5" customHeight="1" x14ac:dyDescent="0.2">
      <c r="A213" s="964"/>
      <c r="B213" s="965"/>
      <c r="C213" s="861"/>
      <c r="D213" s="422" t="s">
        <v>3814</v>
      </c>
      <c r="E213" s="861"/>
      <c r="F213" s="341">
        <v>1160</v>
      </c>
      <c r="G213" s="341" t="s">
        <v>3832</v>
      </c>
      <c r="H213" s="862"/>
      <c r="I213" s="444" t="s">
        <v>6678</v>
      </c>
      <c r="J213" s="206" t="s">
        <v>6679</v>
      </c>
      <c r="K213" s="438" t="s">
        <v>769</v>
      </c>
      <c r="L213" s="439"/>
      <c r="M213" s="438" t="s">
        <v>769</v>
      </c>
      <c r="N213" s="439"/>
      <c r="O213" s="440" t="s">
        <v>769</v>
      </c>
      <c r="P213" s="440"/>
      <c r="Q213" s="440"/>
      <c r="R213" s="440"/>
      <c r="S213" s="306"/>
    </row>
    <row r="214" spans="1:19" s="176" customFormat="1" ht="36" customHeight="1" x14ac:dyDescent="0.2">
      <c r="A214" s="964"/>
      <c r="B214" s="965"/>
      <c r="C214" s="861"/>
      <c r="D214" s="422" t="s">
        <v>4702</v>
      </c>
      <c r="E214" s="861"/>
      <c r="F214" s="341">
        <v>739</v>
      </c>
      <c r="G214" s="341" t="s">
        <v>3832</v>
      </c>
      <c r="H214" s="862"/>
      <c r="I214" s="444" t="s">
        <v>6680</v>
      </c>
      <c r="J214" s="206" t="s">
        <v>6681</v>
      </c>
      <c r="K214" s="438" t="s">
        <v>769</v>
      </c>
      <c r="L214" s="439"/>
      <c r="M214" s="438" t="s">
        <v>769</v>
      </c>
      <c r="N214" s="439"/>
      <c r="O214" s="440" t="s">
        <v>769</v>
      </c>
      <c r="P214" s="440"/>
      <c r="Q214" s="440"/>
      <c r="R214" s="440"/>
      <c r="S214" s="306"/>
    </row>
    <row r="215" spans="1:19" s="176" customFormat="1" ht="28.5" customHeight="1" x14ac:dyDescent="0.2">
      <c r="A215" s="964"/>
      <c r="B215" s="965"/>
      <c r="C215" s="861"/>
      <c r="D215" s="422" t="s">
        <v>6682</v>
      </c>
      <c r="E215" s="861"/>
      <c r="F215" s="341">
        <v>174.59</v>
      </c>
      <c r="G215" s="341" t="s">
        <v>3832</v>
      </c>
      <c r="H215" s="862"/>
      <c r="I215" s="444" t="s">
        <v>6683</v>
      </c>
      <c r="J215" s="206" t="s">
        <v>6684</v>
      </c>
      <c r="K215" s="438" t="s">
        <v>769</v>
      </c>
      <c r="L215" s="439"/>
      <c r="M215" s="438" t="s">
        <v>769</v>
      </c>
      <c r="N215" s="439"/>
      <c r="O215" s="440" t="s">
        <v>769</v>
      </c>
      <c r="P215" s="440"/>
      <c r="Q215" s="440"/>
      <c r="R215" s="440"/>
      <c r="S215" s="306"/>
    </row>
    <row r="216" spans="1:19" s="176" customFormat="1" ht="28.5" customHeight="1" x14ac:dyDescent="0.2">
      <c r="A216" s="964">
        <v>123</v>
      </c>
      <c r="B216" s="212" t="s">
        <v>6685</v>
      </c>
      <c r="C216" s="966" t="s">
        <v>6686</v>
      </c>
      <c r="D216" s="967" t="s">
        <v>4922</v>
      </c>
      <c r="E216" s="861" t="s">
        <v>6687</v>
      </c>
      <c r="F216" s="341">
        <v>4875</v>
      </c>
      <c r="G216" s="341" t="s">
        <v>3832</v>
      </c>
      <c r="H216" s="423">
        <v>43034</v>
      </c>
      <c r="I216" s="862" t="s">
        <v>6688</v>
      </c>
      <c r="J216" s="206" t="s">
        <v>6689</v>
      </c>
      <c r="K216" s="961" t="s">
        <v>769</v>
      </c>
      <c r="L216" s="961"/>
      <c r="M216" s="961" t="s">
        <v>769</v>
      </c>
      <c r="N216" s="961"/>
      <c r="O216" s="961" t="s">
        <v>769</v>
      </c>
      <c r="P216" s="961"/>
      <c r="Q216" s="961"/>
      <c r="R216" s="962"/>
      <c r="S216" s="963"/>
    </row>
    <row r="217" spans="1:19" s="176" customFormat="1" ht="42" customHeight="1" x14ac:dyDescent="0.2">
      <c r="A217" s="964"/>
      <c r="B217" s="212" t="s">
        <v>6690</v>
      </c>
      <c r="C217" s="966"/>
      <c r="D217" s="967"/>
      <c r="E217" s="861"/>
      <c r="F217" s="341">
        <v>406</v>
      </c>
      <c r="G217" s="341" t="s">
        <v>4257</v>
      </c>
      <c r="H217" s="423">
        <v>43048</v>
      </c>
      <c r="I217" s="862"/>
      <c r="J217" s="210" t="s">
        <v>6691</v>
      </c>
      <c r="K217" s="961"/>
      <c r="L217" s="961"/>
      <c r="M217" s="961"/>
      <c r="N217" s="961"/>
      <c r="O217" s="961"/>
      <c r="P217" s="961"/>
      <c r="Q217" s="961"/>
      <c r="R217" s="962"/>
      <c r="S217" s="963"/>
    </row>
    <row r="218" spans="1:19" s="176" customFormat="1" ht="42" customHeight="1" x14ac:dyDescent="0.2">
      <c r="A218" s="450">
        <v>124</v>
      </c>
      <c r="B218" s="212" t="s">
        <v>6692</v>
      </c>
      <c r="C218" s="422" t="s">
        <v>6256</v>
      </c>
      <c r="D218" s="422" t="s">
        <v>6075</v>
      </c>
      <c r="E218" s="422" t="s">
        <v>6693</v>
      </c>
      <c r="F218" s="341">
        <v>175</v>
      </c>
      <c r="G218" s="341" t="s">
        <v>3832</v>
      </c>
      <c r="H218" s="423">
        <v>43017</v>
      </c>
      <c r="I218" s="444" t="s">
        <v>6694</v>
      </c>
      <c r="J218" s="206" t="s">
        <v>6695</v>
      </c>
      <c r="K218" s="438" t="s">
        <v>769</v>
      </c>
      <c r="L218" s="439"/>
      <c r="M218" s="438" t="s">
        <v>769</v>
      </c>
      <c r="N218" s="439"/>
      <c r="O218" s="440" t="s">
        <v>769</v>
      </c>
      <c r="P218" s="440"/>
      <c r="Q218" s="440"/>
      <c r="R218" s="440"/>
      <c r="S218" s="402"/>
    </row>
    <row r="219" spans="1:19" s="176" customFormat="1" ht="33.75" customHeight="1" x14ac:dyDescent="0.2">
      <c r="A219" s="450">
        <v>125</v>
      </c>
      <c r="B219" s="212" t="s">
        <v>6696</v>
      </c>
      <c r="C219" s="422" t="s">
        <v>6697</v>
      </c>
      <c r="D219" s="422" t="s">
        <v>5459</v>
      </c>
      <c r="E219" s="422" t="s">
        <v>6698</v>
      </c>
      <c r="F219" s="341">
        <v>1157</v>
      </c>
      <c r="G219" s="341" t="s">
        <v>3832</v>
      </c>
      <c r="H219" s="423">
        <v>43031</v>
      </c>
      <c r="I219" s="444" t="s">
        <v>6699</v>
      </c>
      <c r="J219" s="206" t="s">
        <v>6700</v>
      </c>
      <c r="K219" s="438" t="s">
        <v>769</v>
      </c>
      <c r="L219" s="439"/>
      <c r="M219" s="438" t="s">
        <v>769</v>
      </c>
      <c r="N219" s="439"/>
      <c r="O219" s="440" t="s">
        <v>769</v>
      </c>
      <c r="P219" s="440"/>
      <c r="Q219" s="440"/>
      <c r="R219" s="440"/>
      <c r="S219" s="306"/>
    </row>
    <row r="220" spans="1:19" s="176" customFormat="1" ht="33.75" customHeight="1" x14ac:dyDescent="0.2">
      <c r="A220" s="450">
        <v>126</v>
      </c>
      <c r="B220" s="212" t="s">
        <v>6701</v>
      </c>
      <c r="C220" s="422" t="s">
        <v>6702</v>
      </c>
      <c r="D220" s="422" t="s">
        <v>5426</v>
      </c>
      <c r="E220" s="422" t="s">
        <v>6703</v>
      </c>
      <c r="F220" s="341">
        <v>1757</v>
      </c>
      <c r="G220" s="341" t="s">
        <v>3832</v>
      </c>
      <c r="H220" s="423">
        <v>43031</v>
      </c>
      <c r="I220" s="444" t="s">
        <v>6704</v>
      </c>
      <c r="J220" s="206" t="s">
        <v>6705</v>
      </c>
      <c r="K220" s="438" t="s">
        <v>769</v>
      </c>
      <c r="L220" s="439"/>
      <c r="M220" s="438" t="s">
        <v>769</v>
      </c>
      <c r="N220" s="439"/>
      <c r="O220" s="440" t="s">
        <v>769</v>
      </c>
      <c r="P220" s="440"/>
      <c r="Q220" s="440"/>
      <c r="R220" s="440"/>
      <c r="S220" s="306"/>
    </row>
    <row r="221" spans="1:19" s="176" customFormat="1" ht="35.25" customHeight="1" x14ac:dyDescent="0.2">
      <c r="A221" s="450">
        <v>127</v>
      </c>
      <c r="B221" s="212" t="s">
        <v>6724</v>
      </c>
      <c r="C221" s="422" t="s">
        <v>6725</v>
      </c>
      <c r="D221" s="422" t="s">
        <v>6726</v>
      </c>
      <c r="E221" s="422" t="s">
        <v>6727</v>
      </c>
      <c r="F221" s="341">
        <v>6759.8</v>
      </c>
      <c r="G221" s="341" t="s">
        <v>4257</v>
      </c>
      <c r="H221" s="423">
        <v>43054</v>
      </c>
      <c r="I221" s="444" t="s">
        <v>6728</v>
      </c>
      <c r="J221" s="206" t="s">
        <v>6729</v>
      </c>
      <c r="K221" s="438" t="s">
        <v>769</v>
      </c>
      <c r="L221" s="439"/>
      <c r="M221" s="438" t="s">
        <v>769</v>
      </c>
      <c r="N221" s="439"/>
      <c r="O221" s="440" t="s">
        <v>769</v>
      </c>
      <c r="P221" s="440"/>
      <c r="Q221" s="440"/>
      <c r="R221" s="440"/>
      <c r="S221" s="306"/>
    </row>
    <row r="222" spans="1:19" s="176" customFormat="1" ht="35.25" customHeight="1" x14ac:dyDescent="0.2">
      <c r="A222" s="450">
        <v>128</v>
      </c>
      <c r="B222" s="212" t="s">
        <v>6706</v>
      </c>
      <c r="C222" s="422" t="s">
        <v>6707</v>
      </c>
      <c r="D222" s="422" t="s">
        <v>5287</v>
      </c>
      <c r="E222" s="422" t="s">
        <v>6708</v>
      </c>
      <c r="F222" s="341">
        <v>579.29</v>
      </c>
      <c r="G222" s="341" t="s">
        <v>3832</v>
      </c>
      <c r="H222" s="423">
        <v>43026</v>
      </c>
      <c r="I222" s="444" t="s">
        <v>6683</v>
      </c>
      <c r="J222" s="206" t="s">
        <v>6709</v>
      </c>
      <c r="K222" s="438" t="s">
        <v>769</v>
      </c>
      <c r="L222" s="439"/>
      <c r="M222" s="438" t="s">
        <v>769</v>
      </c>
      <c r="N222" s="439"/>
      <c r="O222" s="440" t="s">
        <v>769</v>
      </c>
      <c r="P222" s="440"/>
      <c r="Q222" s="440"/>
      <c r="R222" s="440"/>
      <c r="S222" s="306"/>
    </row>
    <row r="223" spans="1:19" s="176" customFormat="1" ht="35.25" customHeight="1" x14ac:dyDescent="0.2">
      <c r="A223" s="450">
        <v>129</v>
      </c>
      <c r="B223" s="212" t="s">
        <v>6710</v>
      </c>
      <c r="C223" s="422" t="s">
        <v>6711</v>
      </c>
      <c r="D223" s="422" t="s">
        <v>6712</v>
      </c>
      <c r="E223" s="422" t="s">
        <v>6713</v>
      </c>
      <c r="F223" s="341">
        <v>1198.95</v>
      </c>
      <c r="G223" s="341" t="s">
        <v>3832</v>
      </c>
      <c r="H223" s="423">
        <v>43026</v>
      </c>
      <c r="I223" s="444" t="s">
        <v>6714</v>
      </c>
      <c r="J223" s="206" t="s">
        <v>6715</v>
      </c>
      <c r="K223" s="438" t="s">
        <v>769</v>
      </c>
      <c r="L223" s="439"/>
      <c r="M223" s="438" t="s">
        <v>769</v>
      </c>
      <c r="N223" s="439"/>
      <c r="O223" s="440" t="s">
        <v>769</v>
      </c>
      <c r="P223" s="440"/>
      <c r="Q223" s="440"/>
      <c r="R223" s="440"/>
      <c r="S223" s="306"/>
    </row>
    <row r="224" spans="1:19" s="176" customFormat="1" ht="58.5" customHeight="1" x14ac:dyDescent="0.2">
      <c r="A224" s="450">
        <v>130</v>
      </c>
      <c r="B224" s="212" t="s">
        <v>6716</v>
      </c>
      <c r="C224" s="422" t="s">
        <v>6717</v>
      </c>
      <c r="D224" s="422" t="s">
        <v>6030</v>
      </c>
      <c r="E224" s="422" t="s">
        <v>6718</v>
      </c>
      <c r="F224" s="341">
        <v>220.35</v>
      </c>
      <c r="G224" s="341" t="s">
        <v>3832</v>
      </c>
      <c r="H224" s="423">
        <v>43024</v>
      </c>
      <c r="I224" s="444" t="s">
        <v>6066</v>
      </c>
      <c r="J224" s="206" t="s">
        <v>6719</v>
      </c>
      <c r="K224" s="438" t="s">
        <v>769</v>
      </c>
      <c r="L224" s="439"/>
      <c r="M224" s="438" t="s">
        <v>769</v>
      </c>
      <c r="N224" s="439"/>
      <c r="O224" s="440" t="s">
        <v>769</v>
      </c>
      <c r="P224" s="440"/>
      <c r="Q224" s="440"/>
      <c r="R224" s="440"/>
      <c r="S224" s="306"/>
    </row>
    <row r="225" spans="1:19" s="176" customFormat="1" ht="58.5" customHeight="1" x14ac:dyDescent="0.2">
      <c r="A225" s="450">
        <v>131</v>
      </c>
      <c r="B225" s="212" t="s">
        <v>6730</v>
      </c>
      <c r="C225" s="422" t="s">
        <v>6731</v>
      </c>
      <c r="D225" s="422" t="s">
        <v>6075</v>
      </c>
      <c r="E225" s="422" t="s">
        <v>6169</v>
      </c>
      <c r="F225" s="341">
        <v>685</v>
      </c>
      <c r="G225" s="341" t="s">
        <v>4257</v>
      </c>
      <c r="H225" s="423">
        <v>43042</v>
      </c>
      <c r="I225" s="444" t="s">
        <v>6170</v>
      </c>
      <c r="J225" s="206" t="s">
        <v>6732</v>
      </c>
      <c r="K225" s="438" t="s">
        <v>769</v>
      </c>
      <c r="L225" s="439"/>
      <c r="M225" s="438" t="s">
        <v>769</v>
      </c>
      <c r="N225" s="439"/>
      <c r="O225" s="440" t="s">
        <v>769</v>
      </c>
      <c r="P225" s="440"/>
      <c r="Q225" s="440"/>
      <c r="R225" s="440"/>
      <c r="S225" s="402"/>
    </row>
    <row r="226" spans="1:19" s="176" customFormat="1" ht="39" customHeight="1" x14ac:dyDescent="0.2">
      <c r="A226" s="450">
        <v>132</v>
      </c>
      <c r="B226" s="212" t="s">
        <v>6720</v>
      </c>
      <c r="C226" s="422" t="s">
        <v>6527</v>
      </c>
      <c r="D226" s="422" t="s">
        <v>3258</v>
      </c>
      <c r="E226" s="422" t="s">
        <v>6721</v>
      </c>
      <c r="F226" s="341">
        <v>169.5</v>
      </c>
      <c r="G226" s="341" t="s">
        <v>3832</v>
      </c>
      <c r="H226" s="423">
        <v>43069</v>
      </c>
      <c r="I226" s="444" t="s">
        <v>6722</v>
      </c>
      <c r="J226" s="206" t="s">
        <v>6723</v>
      </c>
      <c r="K226" s="438" t="s">
        <v>769</v>
      </c>
      <c r="L226" s="439"/>
      <c r="M226" s="438" t="s">
        <v>769</v>
      </c>
      <c r="N226" s="439"/>
      <c r="O226" s="440" t="s">
        <v>769</v>
      </c>
      <c r="P226" s="440"/>
      <c r="Q226" s="440"/>
      <c r="R226" s="440"/>
      <c r="S226" s="306"/>
    </row>
    <row r="227" spans="1:19" s="176" customFormat="1" ht="39" customHeight="1" x14ac:dyDescent="0.2">
      <c r="A227" s="450">
        <v>133</v>
      </c>
      <c r="B227" s="212" t="s">
        <v>6733</v>
      </c>
      <c r="C227" s="422" t="s">
        <v>6734</v>
      </c>
      <c r="D227" s="422" t="s">
        <v>6030</v>
      </c>
      <c r="E227" s="422" t="s">
        <v>6735</v>
      </c>
      <c r="F227" s="341">
        <v>376.66</v>
      </c>
      <c r="G227" s="341" t="s">
        <v>4257</v>
      </c>
      <c r="H227" s="423">
        <v>43052</v>
      </c>
      <c r="I227" s="444" t="s">
        <v>6736</v>
      </c>
      <c r="J227" s="206" t="s">
        <v>6737</v>
      </c>
      <c r="K227" s="438" t="s">
        <v>769</v>
      </c>
      <c r="L227" s="439"/>
      <c r="M227" s="438" t="s">
        <v>769</v>
      </c>
      <c r="N227" s="439"/>
      <c r="O227" s="440" t="s">
        <v>769</v>
      </c>
      <c r="P227" s="440"/>
      <c r="Q227" s="440"/>
      <c r="R227" s="440"/>
      <c r="S227" s="306"/>
    </row>
    <row r="228" spans="1:19" s="176" customFormat="1" ht="39" customHeight="1" x14ac:dyDescent="0.2">
      <c r="A228" s="450">
        <v>134</v>
      </c>
      <c r="B228" s="212" t="s">
        <v>6738</v>
      </c>
      <c r="C228" s="422" t="s">
        <v>6739</v>
      </c>
      <c r="D228" s="422" t="s">
        <v>6740</v>
      </c>
      <c r="E228" s="422" t="s">
        <v>6741</v>
      </c>
      <c r="F228" s="341">
        <v>1221.3800000000001</v>
      </c>
      <c r="G228" s="341" t="s">
        <v>4257</v>
      </c>
      <c r="H228" s="423">
        <v>43056</v>
      </c>
      <c r="I228" s="444" t="s">
        <v>6742</v>
      </c>
      <c r="J228" s="206" t="s">
        <v>6743</v>
      </c>
      <c r="K228" s="438" t="s">
        <v>769</v>
      </c>
      <c r="L228" s="439"/>
      <c r="M228" s="438" t="s">
        <v>769</v>
      </c>
      <c r="N228" s="439"/>
      <c r="O228" s="440" t="s">
        <v>769</v>
      </c>
      <c r="P228" s="440"/>
      <c r="Q228" s="440"/>
      <c r="R228" s="440"/>
      <c r="S228" s="306"/>
    </row>
    <row r="229" spans="1:19" s="176" customFormat="1" ht="39" customHeight="1" x14ac:dyDescent="0.2">
      <c r="A229" s="450">
        <v>135</v>
      </c>
      <c r="B229" s="212" t="s">
        <v>6744</v>
      </c>
      <c r="C229" s="422" t="s">
        <v>6745</v>
      </c>
      <c r="D229" s="422" t="s">
        <v>3814</v>
      </c>
      <c r="E229" s="422" t="s">
        <v>6746</v>
      </c>
      <c r="F229" s="341">
        <v>950</v>
      </c>
      <c r="G229" s="341" t="s">
        <v>4257</v>
      </c>
      <c r="H229" s="423">
        <v>43052</v>
      </c>
      <c r="I229" s="444" t="s">
        <v>6747</v>
      </c>
      <c r="J229" s="206" t="s">
        <v>6748</v>
      </c>
      <c r="K229" s="438" t="s">
        <v>769</v>
      </c>
      <c r="L229" s="439"/>
      <c r="M229" s="438" t="s">
        <v>769</v>
      </c>
      <c r="N229" s="439"/>
      <c r="O229" s="440" t="s">
        <v>769</v>
      </c>
      <c r="P229" s="440"/>
      <c r="Q229" s="440"/>
      <c r="R229" s="440"/>
      <c r="S229" s="306"/>
    </row>
    <row r="230" spans="1:19" s="176" customFormat="1" ht="58.5" customHeight="1" x14ac:dyDescent="0.2">
      <c r="A230" s="450">
        <v>136</v>
      </c>
      <c r="B230" s="212" t="s">
        <v>6749</v>
      </c>
      <c r="C230" s="422" t="s">
        <v>6418</v>
      </c>
      <c r="D230" s="422" t="s">
        <v>4608</v>
      </c>
      <c r="E230" s="422" t="s">
        <v>6419</v>
      </c>
      <c r="F230" s="341">
        <v>959.1</v>
      </c>
      <c r="G230" s="341" t="s">
        <v>4257</v>
      </c>
      <c r="H230" s="423">
        <v>43055</v>
      </c>
      <c r="I230" s="444" t="s">
        <v>6750</v>
      </c>
      <c r="J230" s="206" t="s">
        <v>6751</v>
      </c>
      <c r="K230" s="438" t="s">
        <v>769</v>
      </c>
      <c r="L230" s="439"/>
      <c r="M230" s="438" t="s">
        <v>769</v>
      </c>
      <c r="N230" s="439"/>
      <c r="O230" s="440" t="s">
        <v>769</v>
      </c>
      <c r="P230" s="440"/>
      <c r="Q230" s="440"/>
      <c r="R230" s="440"/>
      <c r="S230" s="306"/>
    </row>
    <row r="231" spans="1:19" s="176" customFormat="1" ht="58.5" customHeight="1" x14ac:dyDescent="0.2">
      <c r="A231" s="450">
        <v>137</v>
      </c>
      <c r="B231" s="212" t="s">
        <v>6752</v>
      </c>
      <c r="C231" s="422" t="s">
        <v>6753</v>
      </c>
      <c r="D231" s="422" t="s">
        <v>6754</v>
      </c>
      <c r="E231" s="422" t="s">
        <v>6755</v>
      </c>
      <c r="F231" s="341">
        <v>1800</v>
      </c>
      <c r="G231" s="341" t="s">
        <v>4257</v>
      </c>
      <c r="H231" s="423">
        <v>43056</v>
      </c>
      <c r="I231" s="444" t="s">
        <v>6756</v>
      </c>
      <c r="J231" s="206" t="s">
        <v>6757</v>
      </c>
      <c r="K231" s="438" t="s">
        <v>769</v>
      </c>
      <c r="L231" s="439"/>
      <c r="M231" s="438" t="s">
        <v>769</v>
      </c>
      <c r="N231" s="439"/>
      <c r="O231" s="440" t="s">
        <v>769</v>
      </c>
      <c r="P231" s="440"/>
      <c r="Q231" s="440"/>
      <c r="R231" s="440"/>
      <c r="S231" s="402"/>
    </row>
    <row r="232" spans="1:19" s="176" customFormat="1" ht="58.5" customHeight="1" x14ac:dyDescent="0.2">
      <c r="A232" s="450">
        <v>138</v>
      </c>
      <c r="B232" s="212" t="s">
        <v>6758</v>
      </c>
      <c r="C232" s="422" t="s">
        <v>6759</v>
      </c>
      <c r="D232" s="422" t="s">
        <v>3259</v>
      </c>
      <c r="E232" s="422" t="s">
        <v>6760</v>
      </c>
      <c r="F232" s="341">
        <v>116.43</v>
      </c>
      <c r="G232" s="341" t="s">
        <v>4257</v>
      </c>
      <c r="H232" s="423">
        <v>43054</v>
      </c>
      <c r="I232" s="444" t="s">
        <v>6761</v>
      </c>
      <c r="J232" s="206" t="s">
        <v>6762</v>
      </c>
      <c r="K232" s="438" t="s">
        <v>769</v>
      </c>
      <c r="L232" s="439"/>
      <c r="M232" s="438" t="s">
        <v>769</v>
      </c>
      <c r="N232" s="439"/>
      <c r="O232" s="440" t="s">
        <v>769</v>
      </c>
      <c r="P232" s="440"/>
      <c r="Q232" s="440"/>
      <c r="R232" s="440"/>
      <c r="S232" s="306"/>
    </row>
    <row r="233" spans="1:19" s="176" customFormat="1" ht="58.5" customHeight="1" x14ac:dyDescent="0.2">
      <c r="A233" s="450">
        <v>139</v>
      </c>
      <c r="B233" s="212" t="s">
        <v>6791</v>
      </c>
      <c r="C233" s="422" t="s">
        <v>6792</v>
      </c>
      <c r="D233" s="422" t="s">
        <v>3258</v>
      </c>
      <c r="E233" s="422" t="s">
        <v>6793</v>
      </c>
      <c r="F233" s="341">
        <v>169.5</v>
      </c>
      <c r="G233" s="341" t="s">
        <v>4257</v>
      </c>
      <c r="H233" s="423">
        <v>43063</v>
      </c>
      <c r="I233" s="444" t="s">
        <v>6794</v>
      </c>
      <c r="J233" s="206" t="s">
        <v>6795</v>
      </c>
      <c r="K233" s="438" t="s">
        <v>769</v>
      </c>
      <c r="L233" s="439"/>
      <c r="M233" s="438" t="s">
        <v>769</v>
      </c>
      <c r="N233" s="439"/>
      <c r="O233" s="440" t="s">
        <v>769</v>
      </c>
      <c r="P233" s="440"/>
      <c r="Q233" s="440"/>
      <c r="R233" s="440"/>
      <c r="S233" s="306"/>
    </row>
    <row r="234" spans="1:19" s="176" customFormat="1" ht="58.5" customHeight="1" x14ac:dyDescent="0.2">
      <c r="A234" s="450">
        <v>140</v>
      </c>
      <c r="B234" s="212" t="s">
        <v>6796</v>
      </c>
      <c r="C234" s="422" t="s">
        <v>6797</v>
      </c>
      <c r="D234" s="422" t="s">
        <v>4922</v>
      </c>
      <c r="E234" s="422" t="s">
        <v>6798</v>
      </c>
      <c r="F234" s="341">
        <v>7490</v>
      </c>
      <c r="G234" s="341" t="s">
        <v>3779</v>
      </c>
      <c r="H234" s="423">
        <v>43076</v>
      </c>
      <c r="I234" s="444" t="s">
        <v>6252</v>
      </c>
      <c r="J234" s="206" t="s">
        <v>6799</v>
      </c>
      <c r="K234" s="438" t="s">
        <v>769</v>
      </c>
      <c r="L234" s="439"/>
      <c r="M234" s="438" t="s">
        <v>769</v>
      </c>
      <c r="N234" s="439"/>
      <c r="O234" s="440" t="s">
        <v>769</v>
      </c>
      <c r="P234" s="440"/>
      <c r="Q234" s="440"/>
      <c r="R234" s="440"/>
      <c r="S234" s="306"/>
    </row>
    <row r="235" spans="1:19" s="176" customFormat="1" ht="58.5" customHeight="1" x14ac:dyDescent="0.2">
      <c r="A235" s="964">
        <v>141</v>
      </c>
      <c r="B235" s="965" t="s">
        <v>6800</v>
      </c>
      <c r="C235" s="861" t="s">
        <v>6801</v>
      </c>
      <c r="D235" s="447" t="s">
        <v>6802</v>
      </c>
      <c r="E235" s="861" t="s">
        <v>6803</v>
      </c>
      <c r="F235" s="341">
        <v>512.5</v>
      </c>
      <c r="G235" s="341" t="s">
        <v>3779</v>
      </c>
      <c r="H235" s="862">
        <v>43073</v>
      </c>
      <c r="I235" s="444" t="s">
        <v>6804</v>
      </c>
      <c r="J235" s="206" t="s">
        <v>6805</v>
      </c>
      <c r="K235" s="438" t="s">
        <v>769</v>
      </c>
      <c r="L235" s="439"/>
      <c r="M235" s="438" t="s">
        <v>769</v>
      </c>
      <c r="N235" s="439"/>
      <c r="O235" s="440" t="s">
        <v>769</v>
      </c>
      <c r="P235" s="440"/>
      <c r="Q235" s="440"/>
      <c r="R235" s="440"/>
      <c r="S235" s="306"/>
    </row>
    <row r="236" spans="1:19" s="176" customFormat="1" ht="58.5" customHeight="1" x14ac:dyDescent="0.2">
      <c r="A236" s="964"/>
      <c r="B236" s="965"/>
      <c r="C236" s="861"/>
      <c r="D236" s="447" t="s">
        <v>5287</v>
      </c>
      <c r="E236" s="861"/>
      <c r="F236" s="341">
        <v>260.3</v>
      </c>
      <c r="G236" s="341" t="s">
        <v>3779</v>
      </c>
      <c r="H236" s="862"/>
      <c r="I236" s="444" t="s">
        <v>6806</v>
      </c>
      <c r="J236" s="206" t="s">
        <v>6807</v>
      </c>
      <c r="K236" s="438" t="s">
        <v>769</v>
      </c>
      <c r="L236" s="439"/>
      <c r="M236" s="438" t="s">
        <v>769</v>
      </c>
      <c r="N236" s="439"/>
      <c r="O236" s="440" t="s">
        <v>769</v>
      </c>
      <c r="P236" s="440"/>
      <c r="Q236" s="440"/>
      <c r="R236" s="440"/>
      <c r="S236" s="306"/>
    </row>
    <row r="237" spans="1:19" s="176" customFormat="1" ht="58.5" customHeight="1" x14ac:dyDescent="0.2">
      <c r="A237" s="450">
        <v>142</v>
      </c>
      <c r="B237" s="212" t="s">
        <v>6808</v>
      </c>
      <c r="C237" s="422" t="s">
        <v>6809</v>
      </c>
      <c r="D237" s="422" t="s">
        <v>6201</v>
      </c>
      <c r="E237" s="422" t="s">
        <v>6755</v>
      </c>
      <c r="F237" s="341">
        <v>3000</v>
      </c>
      <c r="G237" s="341" t="s">
        <v>3779</v>
      </c>
      <c r="H237" s="423">
        <v>43081</v>
      </c>
      <c r="I237" s="444" t="s">
        <v>6155</v>
      </c>
      <c r="J237" s="206" t="s">
        <v>6810</v>
      </c>
      <c r="K237" s="438" t="s">
        <v>769</v>
      </c>
      <c r="L237" s="439"/>
      <c r="M237" s="438" t="s">
        <v>769</v>
      </c>
      <c r="N237" s="439"/>
      <c r="O237" s="440" t="s">
        <v>769</v>
      </c>
      <c r="P237" s="440"/>
      <c r="Q237" s="440"/>
      <c r="R237" s="440"/>
      <c r="S237" s="402"/>
    </row>
    <row r="238" spans="1:19" s="176" customFormat="1" ht="58.5" customHeight="1" thickBot="1" x14ac:dyDescent="0.25">
      <c r="A238" s="451">
        <v>143</v>
      </c>
      <c r="B238" s="215" t="s">
        <v>6811</v>
      </c>
      <c r="C238" s="424" t="s">
        <v>6812</v>
      </c>
      <c r="D238" s="424" t="s">
        <v>6030</v>
      </c>
      <c r="E238" s="424" t="s">
        <v>6813</v>
      </c>
      <c r="F238" s="434">
        <v>455.1</v>
      </c>
      <c r="G238" s="434" t="s">
        <v>3779</v>
      </c>
      <c r="H238" s="425">
        <v>43088</v>
      </c>
      <c r="I238" s="435" t="s">
        <v>6814</v>
      </c>
      <c r="J238" s="436" t="s">
        <v>6815</v>
      </c>
      <c r="K238" s="441" t="s">
        <v>769</v>
      </c>
      <c r="L238" s="442"/>
      <c r="M238" s="441" t="s">
        <v>769</v>
      </c>
      <c r="N238" s="442"/>
      <c r="O238" s="443" t="s">
        <v>769</v>
      </c>
      <c r="P238" s="443"/>
      <c r="Q238" s="443"/>
      <c r="R238" s="443"/>
      <c r="S238" s="352"/>
    </row>
    <row r="239" spans="1:19" s="176" customFormat="1" ht="58.5" customHeight="1" thickTop="1" thickBot="1" x14ac:dyDescent="0.55000000000000004">
      <c r="A239" s="955" t="s">
        <v>6816</v>
      </c>
      <c r="B239" s="955"/>
      <c r="C239" s="955"/>
      <c r="D239" s="955"/>
      <c r="E239" s="955"/>
      <c r="F239" s="955"/>
      <c r="G239" s="955"/>
      <c r="H239" s="955"/>
      <c r="I239" s="955"/>
      <c r="J239" s="955"/>
      <c r="K239" s="310"/>
      <c r="L239" s="310"/>
      <c r="M239" s="310"/>
      <c r="N239" s="310"/>
      <c r="O239" s="310"/>
      <c r="P239" s="310"/>
      <c r="Q239" s="310"/>
      <c r="R239" s="310"/>
      <c r="S239" s="428"/>
    </row>
    <row r="240" spans="1:19" s="176" customFormat="1" ht="57.75" customHeight="1" thickTop="1" x14ac:dyDescent="0.2">
      <c r="A240" s="956" t="s">
        <v>4044</v>
      </c>
      <c r="B240" s="949" t="s">
        <v>5561</v>
      </c>
      <c r="C240" s="949" t="s">
        <v>6218</v>
      </c>
      <c r="D240" s="949" t="s">
        <v>3224</v>
      </c>
      <c r="E240" s="949" t="s">
        <v>3225</v>
      </c>
      <c r="F240" s="959" t="s">
        <v>3226</v>
      </c>
      <c r="G240" s="959" t="s">
        <v>3227</v>
      </c>
      <c r="H240" s="949" t="s">
        <v>3228</v>
      </c>
      <c r="I240" s="949" t="s">
        <v>3229</v>
      </c>
      <c r="J240" s="949" t="s">
        <v>3230</v>
      </c>
      <c r="K240" s="949" t="s">
        <v>1575</v>
      </c>
      <c r="L240" s="949"/>
      <c r="M240" s="949" t="s">
        <v>1576</v>
      </c>
      <c r="N240" s="949"/>
      <c r="O240" s="949" t="s">
        <v>1577</v>
      </c>
      <c r="P240" s="949"/>
      <c r="Q240" s="949"/>
      <c r="R240" s="949"/>
      <c r="S240" s="950" t="s">
        <v>1578</v>
      </c>
    </row>
    <row r="241" spans="1:19" s="176" customFormat="1" ht="34.5" customHeight="1" x14ac:dyDescent="0.2">
      <c r="A241" s="957"/>
      <c r="B241" s="958"/>
      <c r="C241" s="958"/>
      <c r="D241" s="958"/>
      <c r="E241" s="958"/>
      <c r="F241" s="960"/>
      <c r="G241" s="960"/>
      <c r="H241" s="958"/>
      <c r="I241" s="958"/>
      <c r="J241" s="958"/>
      <c r="K241" s="437" t="s">
        <v>1581</v>
      </c>
      <c r="L241" s="437" t="s">
        <v>3231</v>
      </c>
      <c r="M241" s="437" t="s">
        <v>1581</v>
      </c>
      <c r="N241" s="437" t="s">
        <v>1580</v>
      </c>
      <c r="O241" s="437" t="s">
        <v>765</v>
      </c>
      <c r="P241" s="437" t="s">
        <v>766</v>
      </c>
      <c r="Q241" s="437" t="s">
        <v>767</v>
      </c>
      <c r="R241" s="437" t="s">
        <v>768</v>
      </c>
      <c r="S241" s="951"/>
    </row>
    <row r="242" spans="1:19" s="176" customFormat="1" ht="58.5" customHeight="1" x14ac:dyDescent="0.2">
      <c r="A242" s="452">
        <v>1</v>
      </c>
      <c r="B242" s="453" t="s">
        <v>6468</v>
      </c>
      <c r="C242" s="422" t="s">
        <v>6469</v>
      </c>
      <c r="D242" s="454" t="s">
        <v>5063</v>
      </c>
      <c r="E242" s="422" t="s">
        <v>6470</v>
      </c>
      <c r="F242" s="455">
        <v>85100</v>
      </c>
      <c r="G242" s="212" t="s">
        <v>3531</v>
      </c>
      <c r="H242" s="423">
        <v>42851</v>
      </c>
      <c r="I242" s="363" t="s">
        <v>6471</v>
      </c>
      <c r="J242" s="456" t="s">
        <v>6472</v>
      </c>
      <c r="K242" s="426" t="s">
        <v>769</v>
      </c>
      <c r="L242" s="188"/>
      <c r="M242" s="426" t="s">
        <v>769</v>
      </c>
      <c r="N242" s="188"/>
      <c r="O242" s="427" t="s">
        <v>769</v>
      </c>
      <c r="P242" s="427"/>
      <c r="Q242" s="427"/>
      <c r="R242" s="427"/>
      <c r="S242" s="402"/>
    </row>
    <row r="243" spans="1:19" s="176" customFormat="1" ht="58.5" customHeight="1" thickBot="1" x14ac:dyDescent="0.25">
      <c r="A243" s="419">
        <v>2</v>
      </c>
      <c r="B243" s="432" t="s">
        <v>6817</v>
      </c>
      <c r="C243" s="424" t="s">
        <v>6818</v>
      </c>
      <c r="D243" s="431" t="s">
        <v>6819</v>
      </c>
      <c r="E243" s="424" t="s">
        <v>6820</v>
      </c>
      <c r="F243" s="449">
        <v>16851.28</v>
      </c>
      <c r="G243" s="215" t="s">
        <v>4257</v>
      </c>
      <c r="H243" s="425">
        <v>43054</v>
      </c>
      <c r="I243" s="216" t="s">
        <v>6821</v>
      </c>
      <c r="J243" s="448" t="s">
        <v>6822</v>
      </c>
      <c r="K243" s="191" t="s">
        <v>769</v>
      </c>
      <c r="L243" s="457"/>
      <c r="M243" s="191" t="s">
        <v>769</v>
      </c>
      <c r="N243" s="457"/>
      <c r="O243" s="191" t="s">
        <v>769</v>
      </c>
      <c r="P243" s="457"/>
      <c r="Q243" s="458"/>
      <c r="R243" s="459"/>
      <c r="S243" s="418"/>
    </row>
    <row r="244" spans="1:19" s="176" customFormat="1" ht="58.5" customHeight="1" thickTop="1" x14ac:dyDescent="0.2">
      <c r="A244" s="334"/>
      <c r="B244" s="194"/>
      <c r="C244" s="421"/>
      <c r="D244" s="197"/>
      <c r="E244" s="421"/>
      <c r="F244" s="198"/>
      <c r="G244" s="193"/>
      <c r="H244" s="197"/>
      <c r="I244" s="197"/>
      <c r="J244" s="311"/>
      <c r="O244" s="177"/>
      <c r="P244" s="177"/>
      <c r="Q244" s="177"/>
      <c r="R244" s="177"/>
      <c r="S244" s="308"/>
    </row>
    <row r="245" spans="1:19" x14ac:dyDescent="0.2">
      <c r="C245" s="415"/>
      <c r="D245" s="197"/>
      <c r="E245" s="415"/>
      <c r="F245" s="198"/>
      <c r="G245" s="193"/>
      <c r="H245" s="197"/>
      <c r="I245" s="197"/>
      <c r="J245" s="311"/>
      <c r="K245" s="176"/>
      <c r="L245" s="176"/>
      <c r="M245" s="176"/>
      <c r="N245" s="176"/>
      <c r="O245" s="177"/>
      <c r="P245" s="177"/>
      <c r="Q245" s="177"/>
      <c r="R245" s="177"/>
      <c r="S245" s="308"/>
    </row>
    <row r="246" spans="1:19" x14ac:dyDescent="0.2">
      <c r="A246" s="366"/>
      <c r="B246" s="969"/>
      <c r="C246" s="969"/>
      <c r="D246" s="969"/>
      <c r="E246" s="969"/>
      <c r="F246" s="969"/>
      <c r="G246" s="969"/>
      <c r="H246" s="969"/>
      <c r="I246" s="969"/>
      <c r="J246" s="969"/>
      <c r="K246" s="969"/>
      <c r="L246" s="969"/>
      <c r="M246" s="969"/>
      <c r="N246" s="969"/>
      <c r="O246" s="969"/>
      <c r="P246" s="969"/>
      <c r="Q246" s="969"/>
      <c r="R246" s="969"/>
      <c r="S246" s="308"/>
    </row>
    <row r="247" spans="1:19" x14ac:dyDescent="0.2">
      <c r="C247" s="415"/>
      <c r="D247" s="197"/>
      <c r="E247" s="415"/>
      <c r="F247" s="198"/>
      <c r="G247" s="193"/>
      <c r="H247" s="197"/>
      <c r="I247" s="197"/>
      <c r="J247" s="311"/>
      <c r="K247" s="176"/>
      <c r="L247" s="176"/>
      <c r="M247" s="176"/>
      <c r="N247" s="176"/>
      <c r="O247" s="177"/>
      <c r="P247" s="177"/>
      <c r="Q247" s="177"/>
      <c r="R247" s="177"/>
      <c r="S247" s="308"/>
    </row>
    <row r="248" spans="1:19" x14ac:dyDescent="0.2">
      <c r="C248" s="415"/>
      <c r="D248" s="197"/>
      <c r="E248" s="415"/>
      <c r="F248" s="198"/>
      <c r="G248" s="193"/>
      <c r="H248" s="197"/>
      <c r="I248" s="197"/>
      <c r="J248" s="311"/>
      <c r="K248" s="176"/>
      <c r="L248" s="176"/>
      <c r="M248" s="176"/>
      <c r="N248" s="176"/>
      <c r="O248" s="177"/>
      <c r="P248" s="177"/>
      <c r="Q248" s="177"/>
      <c r="R248" s="177"/>
      <c r="S248" s="308"/>
    </row>
    <row r="249" spans="1:19" x14ac:dyDescent="0.2">
      <c r="C249" s="415"/>
      <c r="D249" s="197"/>
      <c r="E249" s="415"/>
      <c r="F249" s="198"/>
      <c r="G249" s="193"/>
      <c r="H249" s="197"/>
      <c r="I249" s="197"/>
      <c r="J249" s="311"/>
      <c r="K249" s="176"/>
      <c r="L249" s="176"/>
      <c r="M249" s="176"/>
      <c r="N249" s="176"/>
      <c r="O249" s="177"/>
      <c r="P249" s="177"/>
      <c r="Q249" s="177"/>
      <c r="R249" s="177"/>
      <c r="S249" s="308"/>
    </row>
    <row r="250" spans="1:19" x14ac:dyDescent="0.2">
      <c r="C250" s="415"/>
      <c r="D250" s="197"/>
      <c r="E250" s="415"/>
      <c r="F250" s="198"/>
      <c r="G250" s="193"/>
      <c r="H250" s="197"/>
      <c r="I250" s="197"/>
      <c r="J250" s="311"/>
      <c r="K250" s="176"/>
      <c r="L250" s="176"/>
      <c r="M250" s="176"/>
      <c r="N250" s="176"/>
      <c r="O250" s="177"/>
      <c r="P250" s="177"/>
      <c r="Q250" s="177"/>
      <c r="R250" s="177"/>
      <c r="S250" s="308"/>
    </row>
    <row r="251" spans="1:19" x14ac:dyDescent="0.2">
      <c r="C251" s="415"/>
      <c r="D251" s="197"/>
      <c r="E251" s="415"/>
      <c r="F251" s="198"/>
      <c r="G251" s="193"/>
      <c r="H251" s="197"/>
      <c r="I251" s="197"/>
      <c r="J251" s="311"/>
      <c r="K251" s="176"/>
      <c r="L251" s="176"/>
      <c r="M251" s="176"/>
      <c r="N251" s="176"/>
      <c r="O251" s="177"/>
      <c r="P251" s="177"/>
      <c r="Q251" s="177"/>
      <c r="R251" s="177"/>
      <c r="S251" s="308"/>
    </row>
    <row r="252" spans="1:19" x14ac:dyDescent="0.2">
      <c r="C252" s="415"/>
      <c r="D252" s="197"/>
      <c r="E252" s="415"/>
      <c r="F252" s="198"/>
      <c r="G252" s="193"/>
      <c r="H252" s="197"/>
      <c r="I252" s="197"/>
      <c r="J252" s="311"/>
      <c r="K252" s="176"/>
      <c r="L252" s="176"/>
      <c r="M252" s="176"/>
      <c r="N252" s="176"/>
      <c r="O252" s="177"/>
      <c r="P252" s="177"/>
      <c r="Q252" s="177"/>
      <c r="R252" s="177"/>
      <c r="S252" s="308"/>
    </row>
    <row r="253" spans="1:19" x14ac:dyDescent="0.2">
      <c r="C253" s="415"/>
      <c r="D253" s="197"/>
      <c r="E253" s="415"/>
      <c r="F253" s="198"/>
      <c r="G253" s="193"/>
      <c r="H253" s="197"/>
      <c r="I253" s="197"/>
      <c r="J253" s="311"/>
      <c r="K253" s="176"/>
      <c r="L253" s="176"/>
      <c r="M253" s="176"/>
      <c r="N253" s="176"/>
      <c r="O253" s="177"/>
      <c r="P253" s="177"/>
      <c r="Q253" s="177"/>
      <c r="R253" s="177"/>
      <c r="S253" s="308"/>
    </row>
    <row r="254" spans="1:19" x14ac:dyDescent="0.2">
      <c r="C254" s="415"/>
      <c r="D254" s="197"/>
      <c r="E254" s="415"/>
      <c r="F254" s="198"/>
      <c r="G254" s="193"/>
      <c r="H254" s="197"/>
      <c r="I254" s="197"/>
      <c r="J254" s="311"/>
      <c r="K254" s="176"/>
      <c r="L254" s="176"/>
      <c r="M254" s="176"/>
      <c r="N254" s="176"/>
      <c r="O254" s="177"/>
      <c r="P254" s="177"/>
      <c r="Q254" s="177"/>
      <c r="R254" s="177"/>
      <c r="S254" s="308"/>
    </row>
    <row r="255" spans="1:19" x14ac:dyDescent="0.2">
      <c r="C255" s="415"/>
      <c r="D255" s="197"/>
      <c r="E255" s="415"/>
      <c r="F255" s="198"/>
      <c r="G255" s="193"/>
      <c r="H255" s="197"/>
      <c r="I255" s="197"/>
      <c r="J255" s="311"/>
      <c r="K255" s="176"/>
      <c r="L255" s="176"/>
      <c r="M255" s="176"/>
      <c r="N255" s="176"/>
      <c r="O255" s="177"/>
      <c r="P255" s="177"/>
      <c r="Q255" s="177"/>
      <c r="R255" s="177"/>
      <c r="S255" s="308"/>
    </row>
    <row r="256" spans="1:19" x14ac:dyDescent="0.2">
      <c r="C256" s="415"/>
      <c r="D256" s="197"/>
      <c r="E256" s="415"/>
      <c r="F256" s="198"/>
      <c r="G256" s="193"/>
      <c r="H256" s="197"/>
      <c r="I256" s="197"/>
      <c r="J256" s="311"/>
      <c r="K256" s="176"/>
      <c r="L256" s="176"/>
      <c r="M256" s="176"/>
      <c r="N256" s="176"/>
      <c r="O256" s="177"/>
      <c r="P256" s="177"/>
      <c r="Q256" s="177"/>
      <c r="R256" s="177"/>
      <c r="S256" s="308"/>
    </row>
    <row r="257" spans="3:19" x14ac:dyDescent="0.2">
      <c r="C257" s="415"/>
      <c r="D257" s="197"/>
      <c r="E257" s="415"/>
      <c r="F257" s="198"/>
      <c r="G257" s="193"/>
      <c r="H257" s="197"/>
      <c r="I257" s="197"/>
      <c r="J257" s="311"/>
      <c r="K257" s="176"/>
      <c r="L257" s="176"/>
      <c r="M257" s="176"/>
      <c r="N257" s="176"/>
      <c r="O257" s="177"/>
      <c r="P257" s="177"/>
      <c r="Q257" s="177"/>
      <c r="R257" s="177"/>
      <c r="S257" s="308"/>
    </row>
    <row r="258" spans="3:19" x14ac:dyDescent="0.2">
      <c r="C258" s="415"/>
      <c r="D258" s="197"/>
      <c r="E258" s="415"/>
      <c r="F258" s="198"/>
      <c r="G258" s="193"/>
      <c r="H258" s="197"/>
      <c r="I258" s="197"/>
      <c r="J258" s="311"/>
      <c r="K258" s="176"/>
      <c r="L258" s="176"/>
      <c r="M258" s="176"/>
      <c r="N258" s="176"/>
      <c r="O258" s="177"/>
      <c r="P258" s="177"/>
      <c r="Q258" s="177"/>
      <c r="R258" s="177"/>
      <c r="S258" s="308"/>
    </row>
    <row r="259" spans="3:19" x14ac:dyDescent="0.2">
      <c r="C259" s="415"/>
      <c r="D259" s="197"/>
      <c r="E259" s="415"/>
      <c r="F259" s="198"/>
      <c r="G259" s="193"/>
      <c r="H259" s="197"/>
      <c r="I259" s="197"/>
      <c r="J259" s="311"/>
      <c r="K259" s="176"/>
      <c r="L259" s="176"/>
      <c r="M259" s="176"/>
      <c r="N259" s="176"/>
      <c r="O259" s="177"/>
      <c r="P259" s="177"/>
      <c r="Q259" s="177"/>
      <c r="R259" s="177"/>
      <c r="S259" s="308"/>
    </row>
    <row r="260" spans="3:19" x14ac:dyDescent="0.2">
      <c r="C260" s="415"/>
      <c r="D260" s="197"/>
      <c r="E260" s="415"/>
      <c r="F260" s="198"/>
      <c r="G260" s="193"/>
      <c r="H260" s="197"/>
      <c r="I260" s="197"/>
      <c r="J260" s="311"/>
      <c r="K260" s="176"/>
      <c r="L260" s="176"/>
      <c r="M260" s="176"/>
      <c r="N260" s="176"/>
      <c r="O260" s="177"/>
      <c r="P260" s="177"/>
      <c r="Q260" s="177"/>
      <c r="R260" s="177"/>
      <c r="S260" s="308"/>
    </row>
    <row r="261" spans="3:19" x14ac:dyDescent="0.2">
      <c r="C261" s="415"/>
      <c r="D261" s="197"/>
      <c r="E261" s="415"/>
      <c r="F261" s="198"/>
      <c r="G261" s="193"/>
      <c r="H261" s="197"/>
      <c r="I261" s="197"/>
      <c r="J261" s="311"/>
      <c r="K261" s="176"/>
      <c r="L261" s="176"/>
      <c r="M261" s="176"/>
      <c r="N261" s="176"/>
      <c r="O261" s="177"/>
      <c r="P261" s="177"/>
      <c r="Q261" s="177"/>
      <c r="R261" s="177"/>
      <c r="S261" s="308"/>
    </row>
    <row r="262" spans="3:19" x14ac:dyDescent="0.2">
      <c r="C262" s="415"/>
      <c r="D262" s="197"/>
      <c r="E262" s="415"/>
      <c r="F262" s="198"/>
      <c r="G262" s="193"/>
      <c r="H262" s="197"/>
      <c r="I262" s="197"/>
      <c r="J262" s="311"/>
      <c r="K262" s="176"/>
      <c r="L262" s="176"/>
      <c r="M262" s="176"/>
      <c r="N262" s="176"/>
      <c r="O262" s="177"/>
      <c r="P262" s="177"/>
      <c r="Q262" s="177"/>
      <c r="R262" s="177"/>
      <c r="S262" s="308"/>
    </row>
    <row r="263" spans="3:19" x14ac:dyDescent="0.2">
      <c r="C263" s="415"/>
      <c r="D263" s="197"/>
      <c r="E263" s="415"/>
      <c r="F263" s="198"/>
      <c r="G263" s="193"/>
      <c r="H263" s="197"/>
      <c r="I263" s="197"/>
      <c r="J263" s="311"/>
      <c r="K263" s="176"/>
      <c r="L263" s="176"/>
      <c r="M263" s="176"/>
      <c r="N263" s="176"/>
      <c r="O263" s="177"/>
      <c r="P263" s="177"/>
      <c r="Q263" s="177"/>
      <c r="R263" s="177"/>
      <c r="S263" s="308"/>
    </row>
    <row r="264" spans="3:19" x14ac:dyDescent="0.2">
      <c r="C264" s="415"/>
      <c r="D264" s="197"/>
      <c r="E264" s="415"/>
      <c r="F264" s="198"/>
      <c r="G264" s="193"/>
      <c r="H264" s="197"/>
      <c r="I264" s="197"/>
      <c r="J264" s="311"/>
      <c r="K264" s="176"/>
      <c r="L264" s="176"/>
      <c r="M264" s="176"/>
      <c r="N264" s="176"/>
      <c r="O264" s="177"/>
      <c r="P264" s="177"/>
      <c r="Q264" s="177"/>
      <c r="R264" s="177"/>
      <c r="S264" s="308"/>
    </row>
    <row r="265" spans="3:19" x14ac:dyDescent="0.2">
      <c r="C265" s="415"/>
      <c r="D265" s="197"/>
      <c r="E265" s="415"/>
      <c r="F265" s="198"/>
      <c r="G265" s="193"/>
      <c r="H265" s="197"/>
      <c r="I265" s="197"/>
      <c r="J265" s="311"/>
      <c r="K265" s="176"/>
      <c r="L265" s="176"/>
      <c r="M265" s="176"/>
      <c r="N265" s="176"/>
      <c r="O265" s="177"/>
      <c r="P265" s="177"/>
      <c r="Q265" s="177"/>
      <c r="R265" s="177"/>
      <c r="S265" s="308"/>
    </row>
    <row r="266" spans="3:19" x14ac:dyDescent="0.2">
      <c r="C266" s="415"/>
      <c r="D266" s="197"/>
      <c r="E266" s="415"/>
      <c r="F266" s="198"/>
      <c r="G266" s="193"/>
      <c r="H266" s="197"/>
      <c r="I266" s="197"/>
      <c r="J266" s="311"/>
      <c r="K266" s="176"/>
      <c r="L266" s="176"/>
      <c r="M266" s="176"/>
      <c r="N266" s="176"/>
      <c r="O266" s="177"/>
      <c r="P266" s="177"/>
      <c r="Q266" s="177"/>
      <c r="R266" s="177"/>
      <c r="S266" s="308"/>
    </row>
    <row r="267" spans="3:19" x14ac:dyDescent="0.2">
      <c r="C267" s="415"/>
      <c r="D267" s="197"/>
      <c r="E267" s="415"/>
      <c r="F267" s="198"/>
      <c r="G267" s="193"/>
      <c r="H267" s="197"/>
      <c r="I267" s="197"/>
      <c r="J267" s="311"/>
      <c r="K267" s="176"/>
      <c r="L267" s="176"/>
      <c r="M267" s="176"/>
      <c r="N267" s="176"/>
      <c r="O267" s="177"/>
      <c r="P267" s="177"/>
      <c r="Q267" s="177"/>
      <c r="R267" s="177"/>
      <c r="S267" s="308"/>
    </row>
    <row r="268" spans="3:19" x14ac:dyDescent="0.2">
      <c r="C268" s="415"/>
      <c r="D268" s="197"/>
      <c r="E268" s="415"/>
      <c r="F268" s="198"/>
      <c r="G268" s="193"/>
      <c r="H268" s="197"/>
      <c r="I268" s="197"/>
      <c r="J268" s="311"/>
      <c r="K268" s="176"/>
      <c r="L268" s="176"/>
      <c r="M268" s="176"/>
      <c r="N268" s="176"/>
      <c r="O268" s="177"/>
      <c r="P268" s="177"/>
      <c r="Q268" s="177"/>
      <c r="R268" s="177"/>
      <c r="S268" s="308"/>
    </row>
    <row r="269" spans="3:19" x14ac:dyDescent="0.2">
      <c r="C269" s="415"/>
      <c r="D269" s="197"/>
      <c r="E269" s="415"/>
      <c r="F269" s="198"/>
      <c r="G269" s="193"/>
      <c r="H269" s="197"/>
      <c r="I269" s="197"/>
      <c r="J269" s="311"/>
      <c r="K269" s="176"/>
      <c r="L269" s="176"/>
      <c r="M269" s="176"/>
      <c r="N269" s="176"/>
      <c r="O269" s="177"/>
      <c r="P269" s="177"/>
      <c r="Q269" s="177"/>
      <c r="R269" s="177"/>
      <c r="S269" s="308"/>
    </row>
    <row r="270" spans="3:19" x14ac:dyDescent="0.2">
      <c r="C270" s="415"/>
      <c r="D270" s="197"/>
      <c r="E270" s="415"/>
      <c r="F270" s="198"/>
      <c r="G270" s="193"/>
      <c r="H270" s="197"/>
      <c r="I270" s="197"/>
      <c r="J270" s="311"/>
      <c r="K270" s="176"/>
      <c r="L270" s="176"/>
      <c r="M270" s="176"/>
      <c r="N270" s="176"/>
      <c r="O270" s="177"/>
      <c r="P270" s="177"/>
      <c r="Q270" s="177"/>
      <c r="R270" s="177"/>
      <c r="S270" s="308"/>
    </row>
    <row r="271" spans="3:19" x14ac:dyDescent="0.2">
      <c r="C271" s="415"/>
      <c r="D271" s="197"/>
      <c r="E271" s="415"/>
      <c r="F271" s="198"/>
      <c r="G271" s="193"/>
      <c r="H271" s="197"/>
      <c r="I271" s="197"/>
      <c r="J271" s="311"/>
      <c r="K271" s="176"/>
      <c r="L271" s="176"/>
      <c r="M271" s="176"/>
      <c r="N271" s="176"/>
      <c r="O271" s="177"/>
      <c r="P271" s="177"/>
      <c r="Q271" s="177"/>
      <c r="R271" s="177"/>
      <c r="S271" s="308"/>
    </row>
    <row r="272" spans="3:19" x14ac:dyDescent="0.2">
      <c r="C272" s="415"/>
      <c r="D272" s="197"/>
      <c r="E272" s="415"/>
      <c r="F272" s="198"/>
      <c r="G272" s="193"/>
      <c r="H272" s="197"/>
      <c r="I272" s="197"/>
      <c r="J272" s="311"/>
      <c r="K272" s="176"/>
      <c r="L272" s="176"/>
      <c r="M272" s="176"/>
      <c r="N272" s="176"/>
      <c r="O272" s="177"/>
      <c r="P272" s="177"/>
      <c r="Q272" s="177"/>
      <c r="R272" s="177"/>
      <c r="S272" s="308"/>
    </row>
    <row r="273" spans="3:19" x14ac:dyDescent="0.2">
      <c r="C273" s="415"/>
      <c r="D273" s="197"/>
      <c r="E273" s="415"/>
      <c r="F273" s="198"/>
      <c r="G273" s="193"/>
      <c r="H273" s="197"/>
      <c r="I273" s="197"/>
      <c r="J273" s="311"/>
      <c r="K273" s="176"/>
      <c r="L273" s="176"/>
      <c r="M273" s="176"/>
      <c r="N273" s="176"/>
      <c r="O273" s="177"/>
      <c r="P273" s="177"/>
      <c r="Q273" s="177"/>
      <c r="R273" s="177"/>
      <c r="S273" s="308"/>
    </row>
    <row r="274" spans="3:19" x14ac:dyDescent="0.2">
      <c r="C274" s="415"/>
      <c r="D274" s="197"/>
      <c r="E274" s="415"/>
      <c r="F274" s="198"/>
      <c r="G274" s="193"/>
      <c r="H274" s="197"/>
      <c r="I274" s="197"/>
      <c r="J274" s="311"/>
      <c r="K274" s="176"/>
      <c r="L274" s="176"/>
      <c r="M274" s="176"/>
      <c r="N274" s="176"/>
      <c r="O274" s="177"/>
      <c r="P274" s="177"/>
      <c r="Q274" s="177"/>
      <c r="R274" s="177"/>
      <c r="S274" s="308"/>
    </row>
    <row r="275" spans="3:19" x14ac:dyDescent="0.2">
      <c r="C275" s="415"/>
      <c r="D275" s="197"/>
      <c r="E275" s="415"/>
      <c r="F275" s="198"/>
      <c r="G275" s="193"/>
      <c r="H275" s="197"/>
      <c r="I275" s="197"/>
      <c r="J275" s="311"/>
      <c r="K275" s="176"/>
      <c r="L275" s="176"/>
      <c r="M275" s="176"/>
      <c r="N275" s="176"/>
      <c r="O275" s="177"/>
      <c r="P275" s="177"/>
      <c r="Q275" s="177"/>
      <c r="R275" s="177"/>
      <c r="S275" s="308"/>
    </row>
    <row r="276" spans="3:19" x14ac:dyDescent="0.2">
      <c r="C276" s="415"/>
      <c r="D276" s="197"/>
      <c r="E276" s="415"/>
      <c r="F276" s="198"/>
      <c r="G276" s="193"/>
      <c r="H276" s="197"/>
      <c r="I276" s="197"/>
      <c r="J276" s="311"/>
      <c r="K276" s="176"/>
      <c r="L276" s="176"/>
      <c r="M276" s="176"/>
      <c r="N276" s="176"/>
      <c r="O276" s="177"/>
      <c r="P276" s="177"/>
      <c r="Q276" s="177"/>
      <c r="R276" s="177"/>
      <c r="S276" s="308"/>
    </row>
    <row r="277" spans="3:19" x14ac:dyDescent="0.2">
      <c r="C277" s="415"/>
      <c r="D277" s="197"/>
      <c r="E277" s="415"/>
      <c r="F277" s="198"/>
      <c r="G277" s="193"/>
      <c r="H277" s="197"/>
      <c r="I277" s="197"/>
      <c r="J277" s="311"/>
      <c r="K277" s="176"/>
      <c r="L277" s="176"/>
      <c r="M277" s="176"/>
      <c r="N277" s="176"/>
      <c r="O277" s="177"/>
      <c r="P277" s="177"/>
      <c r="Q277" s="177"/>
      <c r="R277" s="177"/>
      <c r="S277" s="308"/>
    </row>
    <row r="278" spans="3:19" x14ac:dyDescent="0.2">
      <c r="C278" s="415"/>
      <c r="D278" s="197"/>
      <c r="E278" s="415"/>
      <c r="F278" s="198"/>
      <c r="G278" s="193"/>
      <c r="H278" s="197"/>
      <c r="I278" s="197"/>
      <c r="J278" s="311"/>
      <c r="K278" s="176"/>
      <c r="L278" s="176"/>
      <c r="M278" s="176"/>
      <c r="N278" s="176"/>
      <c r="O278" s="177"/>
      <c r="P278" s="177"/>
      <c r="Q278" s="177"/>
      <c r="R278" s="177"/>
      <c r="S278" s="308"/>
    </row>
    <row r="279" spans="3:19" x14ac:dyDescent="0.2">
      <c r="C279" s="415"/>
      <c r="D279" s="197"/>
      <c r="E279" s="415"/>
      <c r="F279" s="198"/>
      <c r="G279" s="193"/>
      <c r="H279" s="197"/>
      <c r="I279" s="197"/>
      <c r="J279" s="311"/>
      <c r="K279" s="176"/>
      <c r="L279" s="176"/>
      <c r="M279" s="176"/>
      <c r="N279" s="176"/>
      <c r="O279" s="177"/>
      <c r="P279" s="177"/>
      <c r="Q279" s="177"/>
      <c r="R279" s="177"/>
      <c r="S279" s="308"/>
    </row>
    <row r="280" spans="3:19" x14ac:dyDescent="0.2">
      <c r="C280" s="415"/>
      <c r="D280" s="197"/>
      <c r="E280" s="415"/>
      <c r="F280" s="198"/>
      <c r="G280" s="193"/>
      <c r="H280" s="197"/>
      <c r="I280" s="197"/>
      <c r="J280" s="311"/>
      <c r="K280" s="176"/>
      <c r="L280" s="176"/>
      <c r="M280" s="176"/>
      <c r="N280" s="176"/>
      <c r="O280" s="177"/>
      <c r="P280" s="177"/>
      <c r="Q280" s="177"/>
      <c r="R280" s="177"/>
      <c r="S280" s="308"/>
    </row>
    <row r="281" spans="3:19" x14ac:dyDescent="0.2">
      <c r="C281" s="415"/>
      <c r="D281" s="197"/>
      <c r="E281" s="415"/>
      <c r="F281" s="198"/>
      <c r="G281" s="193"/>
      <c r="H281" s="197"/>
      <c r="I281" s="197"/>
      <c r="J281" s="311"/>
      <c r="K281" s="176"/>
      <c r="L281" s="176"/>
      <c r="M281" s="176"/>
      <c r="N281" s="176"/>
      <c r="O281" s="177"/>
      <c r="P281" s="177"/>
      <c r="Q281" s="177"/>
      <c r="R281" s="177"/>
      <c r="S281" s="308"/>
    </row>
    <row r="282" spans="3:19" x14ac:dyDescent="0.2">
      <c r="C282" s="415"/>
      <c r="D282" s="197"/>
      <c r="E282" s="415"/>
      <c r="F282" s="198"/>
      <c r="G282" s="193"/>
      <c r="H282" s="197"/>
      <c r="I282" s="197"/>
      <c r="J282" s="311"/>
      <c r="K282" s="176"/>
      <c r="L282" s="176"/>
      <c r="M282" s="176"/>
      <c r="N282" s="176"/>
      <c r="O282" s="177"/>
      <c r="P282" s="177"/>
      <c r="Q282" s="177"/>
      <c r="R282" s="177"/>
      <c r="S282" s="308"/>
    </row>
    <row r="283" spans="3:19" x14ac:dyDescent="0.2">
      <c r="C283" s="415"/>
      <c r="D283" s="197"/>
      <c r="E283" s="415"/>
      <c r="F283" s="198"/>
      <c r="G283" s="193"/>
      <c r="H283" s="197"/>
      <c r="I283" s="197"/>
      <c r="J283" s="311"/>
      <c r="K283" s="176"/>
      <c r="L283" s="176"/>
      <c r="M283" s="176"/>
      <c r="N283" s="176"/>
      <c r="O283" s="177"/>
      <c r="P283" s="177"/>
      <c r="Q283" s="177"/>
      <c r="R283" s="177"/>
      <c r="S283" s="308"/>
    </row>
    <row r="284" spans="3:19" x14ac:dyDescent="0.2">
      <c r="C284" s="415"/>
      <c r="D284" s="197"/>
      <c r="E284" s="415"/>
      <c r="F284" s="198"/>
      <c r="G284" s="193"/>
      <c r="H284" s="197"/>
      <c r="I284" s="197"/>
      <c r="J284" s="311"/>
      <c r="K284" s="176"/>
      <c r="L284" s="176"/>
      <c r="M284" s="176"/>
      <c r="N284" s="176"/>
      <c r="O284" s="177"/>
      <c r="P284" s="177"/>
      <c r="Q284" s="177"/>
      <c r="R284" s="177"/>
      <c r="S284" s="308"/>
    </row>
    <row r="285" spans="3:19" x14ac:dyDescent="0.2">
      <c r="C285" s="415"/>
      <c r="D285" s="197"/>
      <c r="E285" s="415"/>
      <c r="F285" s="198"/>
      <c r="G285" s="193"/>
      <c r="H285" s="197"/>
      <c r="I285" s="197"/>
      <c r="J285" s="311"/>
      <c r="K285" s="176"/>
      <c r="L285" s="176"/>
      <c r="M285" s="176"/>
      <c r="N285" s="176"/>
      <c r="O285" s="177"/>
      <c r="P285" s="177"/>
      <c r="Q285" s="177"/>
      <c r="R285" s="177"/>
      <c r="S285" s="308"/>
    </row>
    <row r="286" spans="3:19" x14ac:dyDescent="0.2">
      <c r="C286" s="415"/>
      <c r="D286" s="197"/>
      <c r="E286" s="415"/>
      <c r="F286" s="198"/>
      <c r="G286" s="193"/>
      <c r="H286" s="197"/>
      <c r="I286" s="197"/>
      <c r="J286" s="311"/>
      <c r="K286" s="176"/>
      <c r="L286" s="176"/>
      <c r="M286" s="176"/>
      <c r="N286" s="176"/>
      <c r="O286" s="177"/>
      <c r="P286" s="177"/>
      <c r="Q286" s="177"/>
      <c r="R286" s="177"/>
      <c r="S286" s="308"/>
    </row>
    <row r="287" spans="3:19" x14ac:dyDescent="0.2">
      <c r="C287" s="415"/>
      <c r="D287" s="197"/>
      <c r="E287" s="415"/>
      <c r="F287" s="198"/>
      <c r="G287" s="193"/>
      <c r="H287" s="197"/>
      <c r="I287" s="197"/>
      <c r="J287" s="311"/>
      <c r="K287" s="176"/>
      <c r="L287" s="176"/>
      <c r="M287" s="176"/>
      <c r="N287" s="176"/>
      <c r="O287" s="177"/>
      <c r="P287" s="177"/>
      <c r="Q287" s="177"/>
      <c r="R287" s="177"/>
      <c r="S287" s="308"/>
    </row>
    <row r="288" spans="3:19" x14ac:dyDescent="0.2">
      <c r="C288" s="415"/>
      <c r="D288" s="197"/>
      <c r="E288" s="415"/>
      <c r="F288" s="198"/>
      <c r="G288" s="193"/>
      <c r="H288" s="197"/>
      <c r="I288" s="197"/>
      <c r="J288" s="311"/>
      <c r="K288" s="176"/>
      <c r="L288" s="176"/>
      <c r="M288" s="176"/>
      <c r="N288" s="176"/>
      <c r="O288" s="177"/>
      <c r="P288" s="177"/>
      <c r="Q288" s="177"/>
      <c r="R288" s="177"/>
      <c r="S288" s="308"/>
    </row>
    <row r="289" spans="3:19" x14ac:dyDescent="0.2">
      <c r="C289" s="415"/>
      <c r="D289" s="197"/>
      <c r="E289" s="415"/>
      <c r="F289" s="198"/>
      <c r="G289" s="193"/>
      <c r="H289" s="197"/>
      <c r="I289" s="197"/>
      <c r="J289" s="311"/>
      <c r="K289" s="176"/>
      <c r="L289" s="176"/>
      <c r="M289" s="176"/>
      <c r="N289" s="176"/>
      <c r="O289" s="177"/>
      <c r="P289" s="177"/>
      <c r="Q289" s="177"/>
      <c r="R289" s="177"/>
      <c r="S289" s="308"/>
    </row>
    <row r="290" spans="3:19" x14ac:dyDescent="0.2">
      <c r="C290" s="415"/>
      <c r="D290" s="197"/>
      <c r="E290" s="415"/>
      <c r="F290" s="198"/>
      <c r="G290" s="193"/>
      <c r="H290" s="197"/>
      <c r="I290" s="197"/>
      <c r="J290" s="311"/>
      <c r="K290" s="176"/>
      <c r="L290" s="176"/>
      <c r="M290" s="176"/>
      <c r="N290" s="176"/>
      <c r="O290" s="177"/>
      <c r="P290" s="177"/>
      <c r="Q290" s="177"/>
      <c r="R290" s="177"/>
      <c r="S290" s="308"/>
    </row>
    <row r="291" spans="3:19" x14ac:dyDescent="0.2">
      <c r="C291" s="415"/>
      <c r="D291" s="197"/>
      <c r="E291" s="415"/>
      <c r="F291" s="198"/>
      <c r="G291" s="193"/>
      <c r="H291" s="197"/>
      <c r="I291" s="197"/>
      <c r="J291" s="311"/>
      <c r="K291" s="176"/>
      <c r="L291" s="176"/>
      <c r="M291" s="176"/>
      <c r="N291" s="176"/>
      <c r="O291" s="177"/>
      <c r="P291" s="177"/>
      <c r="Q291" s="177"/>
      <c r="R291" s="177"/>
      <c r="S291" s="308"/>
    </row>
    <row r="292" spans="3:19" x14ac:dyDescent="0.2">
      <c r="C292" s="415"/>
      <c r="D292" s="197"/>
      <c r="E292" s="415"/>
      <c r="F292" s="198"/>
      <c r="G292" s="193"/>
      <c r="H292" s="197"/>
      <c r="I292" s="197"/>
      <c r="J292" s="311"/>
      <c r="K292" s="176"/>
      <c r="L292" s="176"/>
      <c r="M292" s="176"/>
      <c r="N292" s="176"/>
      <c r="O292" s="177"/>
      <c r="P292" s="177"/>
      <c r="Q292" s="177"/>
      <c r="R292" s="177"/>
      <c r="S292" s="308"/>
    </row>
    <row r="293" spans="3:19" x14ac:dyDescent="0.2">
      <c r="C293" s="415"/>
      <c r="D293" s="197"/>
      <c r="E293" s="415"/>
      <c r="F293" s="198"/>
      <c r="G293" s="193"/>
      <c r="H293" s="197"/>
      <c r="I293" s="197"/>
      <c r="J293" s="311"/>
      <c r="K293" s="176"/>
      <c r="L293" s="176"/>
      <c r="M293" s="176"/>
      <c r="N293" s="176"/>
      <c r="O293" s="177"/>
      <c r="P293" s="177"/>
      <c r="Q293" s="177"/>
      <c r="R293" s="177"/>
      <c r="S293" s="308"/>
    </row>
    <row r="294" spans="3:19" x14ac:dyDescent="0.2">
      <c r="C294" s="415"/>
      <c r="D294" s="197"/>
      <c r="E294" s="415"/>
      <c r="F294" s="198"/>
      <c r="G294" s="193"/>
      <c r="H294" s="197"/>
      <c r="I294" s="197"/>
      <c r="J294" s="311"/>
      <c r="K294" s="176"/>
      <c r="L294" s="176"/>
      <c r="M294" s="176"/>
      <c r="N294" s="176"/>
      <c r="O294" s="177"/>
      <c r="P294" s="177"/>
      <c r="Q294" s="177"/>
      <c r="R294" s="177"/>
      <c r="S294" s="308"/>
    </row>
    <row r="295" spans="3:19" x14ac:dyDescent="0.2">
      <c r="C295" s="415"/>
      <c r="D295" s="197"/>
      <c r="E295" s="415"/>
      <c r="F295" s="198"/>
      <c r="G295" s="193"/>
      <c r="H295" s="197"/>
      <c r="I295" s="197"/>
      <c r="J295" s="311"/>
      <c r="K295" s="176"/>
      <c r="L295" s="176"/>
      <c r="M295" s="176"/>
      <c r="N295" s="176"/>
      <c r="O295" s="177"/>
      <c r="P295" s="177"/>
      <c r="Q295" s="177"/>
      <c r="R295" s="177"/>
      <c r="S295" s="308"/>
    </row>
    <row r="296" spans="3:19" x14ac:dyDescent="0.2">
      <c r="C296" s="415"/>
      <c r="D296" s="197"/>
      <c r="E296" s="415"/>
      <c r="F296" s="198"/>
      <c r="G296" s="193"/>
      <c r="H296" s="197"/>
      <c r="I296" s="197"/>
      <c r="J296" s="311"/>
      <c r="K296" s="176"/>
      <c r="L296" s="176"/>
      <c r="M296" s="176"/>
      <c r="N296" s="176"/>
      <c r="O296" s="177"/>
      <c r="P296" s="177"/>
      <c r="Q296" s="177"/>
      <c r="R296" s="177"/>
      <c r="S296" s="308"/>
    </row>
    <row r="297" spans="3:19" x14ac:dyDescent="0.2">
      <c r="C297" s="415"/>
      <c r="D297" s="197"/>
      <c r="E297" s="415"/>
      <c r="F297" s="198"/>
      <c r="G297" s="193"/>
      <c r="H297" s="197"/>
      <c r="I297" s="197"/>
      <c r="J297" s="311"/>
      <c r="K297" s="176"/>
      <c r="L297" s="176"/>
      <c r="M297" s="176"/>
      <c r="N297" s="176"/>
      <c r="O297" s="177"/>
      <c r="P297" s="177"/>
      <c r="Q297" s="177"/>
      <c r="R297" s="177"/>
      <c r="S297" s="308"/>
    </row>
    <row r="298" spans="3:19" x14ac:dyDescent="0.2">
      <c r="C298" s="415"/>
      <c r="D298" s="197"/>
      <c r="E298" s="415"/>
      <c r="F298" s="198"/>
      <c r="G298" s="193"/>
      <c r="H298" s="197"/>
      <c r="I298" s="197"/>
      <c r="J298" s="311"/>
      <c r="K298" s="176"/>
      <c r="L298" s="176"/>
      <c r="M298" s="176"/>
      <c r="N298" s="176"/>
      <c r="O298" s="177"/>
      <c r="P298" s="177"/>
      <c r="Q298" s="177"/>
      <c r="R298" s="177"/>
      <c r="S298" s="308"/>
    </row>
    <row r="299" spans="3:19" x14ac:dyDescent="0.2">
      <c r="C299" s="415"/>
      <c r="D299" s="197"/>
      <c r="E299" s="415"/>
      <c r="F299" s="198"/>
      <c r="G299" s="193"/>
      <c r="H299" s="197"/>
      <c r="I299" s="197"/>
      <c r="J299" s="311"/>
      <c r="K299" s="176"/>
      <c r="L299" s="176"/>
      <c r="M299" s="176"/>
      <c r="N299" s="176"/>
      <c r="O299" s="177"/>
      <c r="P299" s="177"/>
      <c r="Q299" s="177"/>
      <c r="R299" s="177"/>
      <c r="S299" s="308"/>
    </row>
    <row r="300" spans="3:19" x14ac:dyDescent="0.2">
      <c r="C300" s="415"/>
      <c r="D300" s="197"/>
      <c r="E300" s="415"/>
      <c r="F300" s="198"/>
      <c r="G300" s="193"/>
      <c r="H300" s="197"/>
      <c r="I300" s="197"/>
      <c r="J300" s="311"/>
      <c r="K300" s="176"/>
      <c r="L300" s="176"/>
      <c r="M300" s="176"/>
      <c r="N300" s="176"/>
      <c r="O300" s="177"/>
      <c r="P300" s="177"/>
      <c r="Q300" s="177"/>
      <c r="R300" s="177"/>
      <c r="S300" s="308"/>
    </row>
    <row r="301" spans="3:19" x14ac:dyDescent="0.2">
      <c r="C301" s="415"/>
      <c r="D301" s="197"/>
      <c r="E301" s="415"/>
      <c r="F301" s="198"/>
      <c r="G301" s="193"/>
      <c r="H301" s="197"/>
      <c r="I301" s="197"/>
      <c r="J301" s="311"/>
      <c r="K301" s="176"/>
      <c r="L301" s="176"/>
      <c r="M301" s="176"/>
      <c r="N301" s="176"/>
      <c r="O301" s="177"/>
      <c r="P301" s="177"/>
      <c r="Q301" s="177"/>
      <c r="R301" s="177"/>
      <c r="S301" s="308"/>
    </row>
    <row r="302" spans="3:19" x14ac:dyDescent="0.2">
      <c r="C302" s="415"/>
      <c r="D302" s="197"/>
      <c r="E302" s="415"/>
      <c r="F302" s="198"/>
      <c r="G302" s="193"/>
      <c r="H302" s="197"/>
      <c r="I302" s="197"/>
      <c r="J302" s="311"/>
      <c r="K302" s="176"/>
      <c r="L302" s="176"/>
      <c r="M302" s="176"/>
      <c r="N302" s="176"/>
      <c r="O302" s="177"/>
      <c r="P302" s="177"/>
      <c r="Q302" s="177"/>
      <c r="R302" s="177"/>
      <c r="S302" s="308"/>
    </row>
    <row r="303" spans="3:19" x14ac:dyDescent="0.2">
      <c r="C303" s="415"/>
      <c r="D303" s="197"/>
      <c r="E303" s="415"/>
      <c r="F303" s="198"/>
      <c r="G303" s="193"/>
      <c r="H303" s="197"/>
      <c r="I303" s="197"/>
      <c r="J303" s="311"/>
      <c r="K303" s="176"/>
      <c r="L303" s="176"/>
      <c r="M303" s="176"/>
      <c r="N303" s="176"/>
      <c r="O303" s="177"/>
      <c r="P303" s="177"/>
      <c r="Q303" s="177"/>
      <c r="R303" s="177"/>
      <c r="S303" s="308"/>
    </row>
    <row r="304" spans="3:19" x14ac:dyDescent="0.2">
      <c r="C304" s="415"/>
      <c r="D304" s="197"/>
      <c r="E304" s="415"/>
      <c r="F304" s="198"/>
      <c r="G304" s="193"/>
      <c r="H304" s="197"/>
      <c r="I304" s="197"/>
      <c r="J304" s="311"/>
      <c r="K304" s="176"/>
      <c r="L304" s="176"/>
      <c r="M304" s="176"/>
      <c r="N304" s="176"/>
      <c r="O304" s="177"/>
      <c r="P304" s="177"/>
      <c r="Q304" s="177"/>
      <c r="R304" s="177"/>
      <c r="S304" s="308"/>
    </row>
    <row r="305" spans="3:19" x14ac:dyDescent="0.2">
      <c r="C305" s="415"/>
      <c r="D305" s="197"/>
      <c r="E305" s="415"/>
      <c r="F305" s="198"/>
      <c r="G305" s="193"/>
      <c r="H305" s="197"/>
      <c r="I305" s="197"/>
      <c r="J305" s="311"/>
      <c r="K305" s="176"/>
      <c r="L305" s="176"/>
      <c r="M305" s="176"/>
      <c r="N305" s="176"/>
      <c r="O305" s="177"/>
      <c r="P305" s="177"/>
      <c r="Q305" s="177"/>
      <c r="R305" s="177"/>
      <c r="S305" s="308"/>
    </row>
    <row r="306" spans="3:19" x14ac:dyDescent="0.2">
      <c r="C306" s="415"/>
      <c r="D306" s="197"/>
      <c r="E306" s="415"/>
      <c r="F306" s="198"/>
      <c r="G306" s="193"/>
      <c r="H306" s="197"/>
      <c r="I306" s="197"/>
      <c r="J306" s="311"/>
      <c r="K306" s="176"/>
      <c r="L306" s="176"/>
      <c r="M306" s="176"/>
      <c r="N306" s="176"/>
      <c r="O306" s="177"/>
      <c r="P306" s="177"/>
      <c r="Q306" s="177"/>
      <c r="R306" s="177"/>
      <c r="S306" s="308"/>
    </row>
    <row r="307" spans="3:19" x14ac:dyDescent="0.2">
      <c r="C307" s="415"/>
      <c r="D307" s="197"/>
      <c r="E307" s="415"/>
      <c r="F307" s="198"/>
      <c r="G307" s="193"/>
      <c r="H307" s="197"/>
      <c r="I307" s="197"/>
      <c r="J307" s="311"/>
      <c r="K307" s="176"/>
      <c r="L307" s="176"/>
      <c r="M307" s="176"/>
      <c r="N307" s="176"/>
      <c r="O307" s="177"/>
      <c r="P307" s="177"/>
      <c r="Q307" s="177"/>
      <c r="R307" s="177"/>
      <c r="S307" s="308"/>
    </row>
    <row r="308" spans="3:19" x14ac:dyDescent="0.2">
      <c r="C308" s="415"/>
      <c r="D308" s="197"/>
      <c r="E308" s="415"/>
      <c r="F308" s="198"/>
      <c r="G308" s="193"/>
      <c r="H308" s="197"/>
      <c r="I308" s="197"/>
      <c r="J308" s="311"/>
      <c r="K308" s="176"/>
      <c r="L308" s="176"/>
      <c r="M308" s="176"/>
      <c r="N308" s="176"/>
      <c r="O308" s="177"/>
      <c r="P308" s="177"/>
      <c r="Q308" s="177"/>
      <c r="R308" s="177"/>
      <c r="S308" s="308"/>
    </row>
    <row r="309" spans="3:19" x14ac:dyDescent="0.2">
      <c r="C309" s="415"/>
      <c r="D309" s="197"/>
      <c r="E309" s="415"/>
      <c r="F309" s="198"/>
      <c r="G309" s="193"/>
      <c r="H309" s="197"/>
      <c r="I309" s="197"/>
      <c r="J309" s="311"/>
      <c r="K309" s="176"/>
      <c r="L309" s="176"/>
      <c r="M309" s="176"/>
      <c r="N309" s="176"/>
      <c r="O309" s="177"/>
      <c r="P309" s="177"/>
      <c r="Q309" s="177"/>
      <c r="R309" s="177"/>
      <c r="S309" s="308"/>
    </row>
    <row r="310" spans="3:19" x14ac:dyDescent="0.2">
      <c r="C310" s="415"/>
      <c r="D310" s="197"/>
      <c r="E310" s="415"/>
      <c r="F310" s="198"/>
      <c r="G310" s="193"/>
      <c r="H310" s="197"/>
      <c r="I310" s="197"/>
      <c r="J310" s="311"/>
      <c r="K310" s="176"/>
      <c r="L310" s="176"/>
      <c r="M310" s="176"/>
      <c r="N310" s="176"/>
      <c r="O310" s="177"/>
      <c r="P310" s="177"/>
      <c r="Q310" s="177"/>
      <c r="R310" s="177"/>
      <c r="S310" s="308"/>
    </row>
    <row r="311" spans="3:19" x14ac:dyDescent="0.2">
      <c r="C311" s="415"/>
      <c r="D311" s="197"/>
      <c r="E311" s="415"/>
      <c r="F311" s="198"/>
      <c r="G311" s="193"/>
      <c r="H311" s="197"/>
      <c r="I311" s="197"/>
      <c r="J311" s="311"/>
      <c r="K311" s="176"/>
      <c r="L311" s="176"/>
      <c r="M311" s="176"/>
      <c r="N311" s="176"/>
      <c r="O311" s="177"/>
      <c r="P311" s="177"/>
      <c r="Q311" s="177"/>
      <c r="R311" s="177"/>
      <c r="S311" s="308"/>
    </row>
    <row r="312" spans="3:19" x14ac:dyDescent="0.2">
      <c r="C312" s="415"/>
      <c r="D312" s="197"/>
      <c r="E312" s="415"/>
      <c r="F312" s="198"/>
      <c r="G312" s="193"/>
      <c r="H312" s="197"/>
      <c r="I312" s="197"/>
      <c r="J312" s="311"/>
      <c r="K312" s="176"/>
      <c r="L312" s="176"/>
      <c r="M312" s="176"/>
      <c r="N312" s="176"/>
      <c r="O312" s="177"/>
      <c r="P312" s="177"/>
      <c r="Q312" s="177"/>
      <c r="R312" s="177"/>
      <c r="S312" s="308"/>
    </row>
    <row r="313" spans="3:19" x14ac:dyDescent="0.2">
      <c r="C313" s="415"/>
      <c r="D313" s="197"/>
      <c r="E313" s="415"/>
      <c r="F313" s="198"/>
      <c r="G313" s="193"/>
      <c r="H313" s="197"/>
      <c r="I313" s="197"/>
      <c r="J313" s="311"/>
      <c r="K313" s="176"/>
      <c r="L313" s="176"/>
      <c r="M313" s="176"/>
      <c r="N313" s="176"/>
      <c r="O313" s="177"/>
      <c r="P313" s="177"/>
      <c r="Q313" s="177"/>
      <c r="R313" s="177"/>
      <c r="S313" s="308"/>
    </row>
    <row r="314" spans="3:19" x14ac:dyDescent="0.2">
      <c r="C314" s="415"/>
      <c r="D314" s="197"/>
      <c r="E314" s="415"/>
      <c r="F314" s="198"/>
      <c r="G314" s="193"/>
      <c r="H314" s="197"/>
      <c r="I314" s="197"/>
      <c r="J314" s="311"/>
      <c r="K314" s="176"/>
      <c r="L314" s="176"/>
      <c r="M314" s="176"/>
      <c r="N314" s="176"/>
      <c r="O314" s="177"/>
      <c r="P314" s="177"/>
      <c r="Q314" s="177"/>
      <c r="R314" s="177"/>
      <c r="S314" s="308"/>
    </row>
    <row r="315" spans="3:19" x14ac:dyDescent="0.2">
      <c r="C315" s="415"/>
      <c r="D315" s="197"/>
      <c r="E315" s="415"/>
      <c r="F315" s="198"/>
      <c r="G315" s="193"/>
      <c r="H315" s="197"/>
      <c r="I315" s="197"/>
      <c r="J315" s="311"/>
      <c r="K315" s="176"/>
      <c r="L315" s="176"/>
      <c r="M315" s="176"/>
      <c r="N315" s="176"/>
      <c r="O315" s="177"/>
      <c r="P315" s="177"/>
      <c r="Q315" s="177"/>
      <c r="R315" s="177"/>
      <c r="S315" s="308"/>
    </row>
    <row r="316" spans="3:19" x14ac:dyDescent="0.2">
      <c r="C316" s="415"/>
      <c r="D316" s="197"/>
      <c r="E316" s="415"/>
      <c r="F316" s="198"/>
      <c r="G316" s="193"/>
      <c r="H316" s="197"/>
      <c r="I316" s="197"/>
      <c r="J316" s="311"/>
      <c r="K316" s="176"/>
      <c r="L316" s="176"/>
      <c r="M316" s="176"/>
      <c r="N316" s="176"/>
      <c r="O316" s="177"/>
      <c r="P316" s="177"/>
      <c r="Q316" s="177"/>
      <c r="R316" s="177"/>
      <c r="S316" s="308"/>
    </row>
    <row r="317" spans="3:19" x14ac:dyDescent="0.2">
      <c r="C317" s="415"/>
      <c r="D317" s="197"/>
      <c r="E317" s="415"/>
      <c r="F317" s="198"/>
      <c r="G317" s="193"/>
      <c r="H317" s="197"/>
      <c r="I317" s="197"/>
      <c r="J317" s="311"/>
      <c r="K317" s="176"/>
      <c r="L317" s="176"/>
      <c r="M317" s="176"/>
      <c r="N317" s="176"/>
      <c r="O317" s="177"/>
      <c r="P317" s="177"/>
      <c r="Q317" s="177"/>
      <c r="R317" s="177"/>
      <c r="S317" s="308"/>
    </row>
    <row r="318" spans="3:19" x14ac:dyDescent="0.2">
      <c r="C318" s="415"/>
      <c r="D318" s="197"/>
      <c r="E318" s="415"/>
      <c r="F318" s="198"/>
      <c r="G318" s="193"/>
      <c r="H318" s="197"/>
      <c r="I318" s="197"/>
      <c r="J318" s="311"/>
      <c r="K318" s="176"/>
      <c r="L318" s="176"/>
      <c r="M318" s="176"/>
      <c r="N318" s="176"/>
      <c r="O318" s="177"/>
      <c r="P318" s="177"/>
      <c r="Q318" s="177"/>
      <c r="R318" s="177"/>
      <c r="S318" s="308"/>
    </row>
    <row r="319" spans="3:19" x14ac:dyDescent="0.2">
      <c r="C319" s="415"/>
      <c r="D319" s="197"/>
      <c r="E319" s="415"/>
      <c r="F319" s="198"/>
      <c r="G319" s="193"/>
      <c r="H319" s="197"/>
      <c r="I319" s="197"/>
      <c r="J319" s="311"/>
      <c r="K319" s="176"/>
      <c r="L319" s="176"/>
      <c r="M319" s="176"/>
      <c r="N319" s="176"/>
      <c r="O319" s="177"/>
      <c r="P319" s="177"/>
      <c r="Q319" s="177"/>
      <c r="R319" s="177"/>
      <c r="S319" s="308"/>
    </row>
    <row r="320" spans="3:19" x14ac:dyDescent="0.2">
      <c r="C320" s="415"/>
      <c r="D320" s="197"/>
      <c r="E320" s="415"/>
      <c r="F320" s="198"/>
      <c r="G320" s="193"/>
      <c r="H320" s="197"/>
      <c r="I320" s="197"/>
      <c r="J320" s="311"/>
      <c r="K320" s="176"/>
      <c r="L320" s="176"/>
      <c r="M320" s="176"/>
      <c r="N320" s="176"/>
      <c r="O320" s="177"/>
      <c r="P320" s="177"/>
      <c r="Q320" s="177"/>
      <c r="R320" s="177"/>
      <c r="S320" s="308"/>
    </row>
    <row r="321" spans="3:19" x14ac:dyDescent="0.2">
      <c r="C321" s="415"/>
      <c r="D321" s="197"/>
      <c r="E321" s="415"/>
      <c r="F321" s="198"/>
      <c r="G321" s="193"/>
      <c r="H321" s="197"/>
      <c r="I321" s="197"/>
      <c r="J321" s="311"/>
      <c r="K321" s="176"/>
      <c r="L321" s="176"/>
      <c r="M321" s="176"/>
      <c r="N321" s="176"/>
      <c r="O321" s="177"/>
      <c r="P321" s="177"/>
      <c r="Q321" s="177"/>
      <c r="R321" s="177"/>
      <c r="S321" s="308"/>
    </row>
    <row r="322" spans="3:19" x14ac:dyDescent="0.2">
      <c r="C322" s="415"/>
      <c r="D322" s="197"/>
      <c r="E322" s="415"/>
      <c r="F322" s="198"/>
      <c r="G322" s="193"/>
      <c r="H322" s="197"/>
      <c r="I322" s="197"/>
      <c r="J322" s="311"/>
      <c r="K322" s="176"/>
      <c r="L322" s="176"/>
      <c r="M322" s="176"/>
      <c r="N322" s="176"/>
      <c r="O322" s="177"/>
      <c r="P322" s="177"/>
      <c r="Q322" s="177"/>
      <c r="R322" s="177"/>
      <c r="S322" s="308"/>
    </row>
    <row r="323" spans="3:19" x14ac:dyDescent="0.2">
      <c r="C323" s="415"/>
      <c r="D323" s="197"/>
      <c r="E323" s="415"/>
      <c r="F323" s="198"/>
      <c r="G323" s="193"/>
      <c r="H323" s="197"/>
      <c r="I323" s="197"/>
      <c r="J323" s="311"/>
      <c r="K323" s="176"/>
      <c r="L323" s="176"/>
      <c r="M323" s="176"/>
      <c r="N323" s="176"/>
      <c r="O323" s="177"/>
      <c r="P323" s="177"/>
      <c r="Q323" s="177"/>
      <c r="R323" s="177"/>
      <c r="S323" s="308"/>
    </row>
    <row r="324" spans="3:19" x14ac:dyDescent="0.2">
      <c r="C324" s="415"/>
      <c r="D324" s="197"/>
      <c r="E324" s="415"/>
      <c r="F324" s="198"/>
      <c r="G324" s="193"/>
      <c r="H324" s="197"/>
      <c r="I324" s="197"/>
      <c r="J324" s="311"/>
      <c r="K324" s="176"/>
      <c r="L324" s="176"/>
      <c r="M324" s="176"/>
      <c r="N324" s="176"/>
      <c r="O324" s="177"/>
      <c r="P324" s="177"/>
      <c r="Q324" s="177"/>
      <c r="R324" s="177"/>
      <c r="S324" s="308"/>
    </row>
    <row r="325" spans="3:19" x14ac:dyDescent="0.2">
      <c r="C325" s="415"/>
      <c r="D325" s="197"/>
      <c r="E325" s="415"/>
      <c r="F325" s="198"/>
      <c r="G325" s="193"/>
      <c r="H325" s="197"/>
      <c r="I325" s="197"/>
      <c r="J325" s="311"/>
      <c r="K325" s="176"/>
      <c r="L325" s="176"/>
      <c r="M325" s="176"/>
      <c r="N325" s="176"/>
      <c r="O325" s="177"/>
      <c r="P325" s="177"/>
      <c r="Q325" s="177"/>
      <c r="R325" s="177"/>
      <c r="S325" s="308"/>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425" priority="36" stopIfTrue="1" operator="lessThanOrEqual">
      <formula>0</formula>
    </cfRule>
  </conditionalFormatting>
  <conditionalFormatting sqref="A242:B243 D243:I243">
    <cfRule type="cellIs" dxfId="424" priority="35" stopIfTrue="1" operator="lessThanOrEqual">
      <formula>0</formula>
    </cfRule>
  </conditionalFormatting>
  <conditionalFormatting sqref="C242:C243">
    <cfRule type="cellIs" dxfId="423" priority="34" stopIfTrue="1" operator="lessThanOrEqual">
      <formula>0</formula>
    </cfRule>
  </conditionalFormatting>
  <conditionalFormatting sqref="E242:G242">
    <cfRule type="cellIs" dxfId="422" priority="33" stopIfTrue="1" operator="lessThanOrEqual">
      <formula>0</formula>
    </cfRule>
  </conditionalFormatting>
  <conditionalFormatting sqref="H242">
    <cfRule type="cellIs" dxfId="421" priority="32" stopIfTrue="1" operator="lessThanOrEqual">
      <formula>0</formula>
    </cfRule>
  </conditionalFormatting>
  <conditionalFormatting sqref="I242">
    <cfRule type="cellIs" dxfId="420" priority="31" stopIfTrue="1" operator="lessThanOrEqual">
      <formula>0</formula>
    </cfRule>
  </conditionalFormatting>
  <conditionalFormatting sqref="D242">
    <cfRule type="cellIs" dxfId="419" priority="30" stopIfTrue="1" operator="lessThanOrEqual">
      <formula>0</formula>
    </cfRule>
  </conditionalFormatting>
  <conditionalFormatting sqref="J243">
    <cfRule type="cellIs" dxfId="418" priority="29" stopIfTrue="1" operator="lessThanOrEqual">
      <formula>0</formula>
    </cfRule>
  </conditionalFormatting>
  <conditionalFormatting sqref="J242">
    <cfRule type="cellIs" dxfId="417" priority="28" stopIfTrue="1" operator="lessThanOrEqual">
      <formula>0</formula>
    </cfRule>
  </conditionalFormatting>
  <conditionalFormatting sqref="E27">
    <cfRule type="cellIs" dxfId="416" priority="27" stopIfTrue="1" operator="lessThanOrEqual">
      <formula>0</formula>
    </cfRule>
  </conditionalFormatting>
  <conditionalFormatting sqref="D27:D30">
    <cfRule type="cellIs" dxfId="415" priority="26" stopIfTrue="1" operator="lessThanOrEqual">
      <formula>0</formula>
    </cfRule>
  </conditionalFormatting>
  <conditionalFormatting sqref="E22">
    <cfRule type="cellIs" dxfId="414" priority="25" stopIfTrue="1" operator="lessThanOrEqual">
      <formula>0</formula>
    </cfRule>
  </conditionalFormatting>
  <conditionalFormatting sqref="E24">
    <cfRule type="cellIs" dxfId="413" priority="24" stopIfTrue="1" operator="lessThanOrEqual">
      <formula>0</formula>
    </cfRule>
  </conditionalFormatting>
  <conditionalFormatting sqref="E31">
    <cfRule type="cellIs" dxfId="412" priority="23" stopIfTrue="1" operator="lessThanOrEqual">
      <formula>0</formula>
    </cfRule>
  </conditionalFormatting>
  <conditionalFormatting sqref="E42">
    <cfRule type="cellIs" dxfId="411" priority="22" stopIfTrue="1" operator="lessThanOrEqual">
      <formula>0</formula>
    </cfRule>
  </conditionalFormatting>
  <conditionalFormatting sqref="E53">
    <cfRule type="cellIs" dxfId="410" priority="21" stopIfTrue="1" operator="lessThanOrEqual">
      <formula>0</formula>
    </cfRule>
  </conditionalFormatting>
  <conditionalFormatting sqref="E94">
    <cfRule type="cellIs" dxfId="409" priority="20" stopIfTrue="1" operator="lessThanOrEqual">
      <formula>0</formula>
    </cfRule>
  </conditionalFormatting>
  <conditionalFormatting sqref="E92">
    <cfRule type="cellIs" dxfId="408" priority="19" stopIfTrue="1" operator="lessThanOrEqual">
      <formula>0</formula>
    </cfRule>
  </conditionalFormatting>
  <conditionalFormatting sqref="E111">
    <cfRule type="cellIs" dxfId="407" priority="18" stopIfTrue="1" operator="lessThanOrEqual">
      <formula>0</formula>
    </cfRule>
  </conditionalFormatting>
  <conditionalFormatting sqref="E123">
    <cfRule type="cellIs" dxfId="406" priority="17" stopIfTrue="1" operator="lessThanOrEqual">
      <formula>0</formula>
    </cfRule>
  </conditionalFormatting>
  <conditionalFormatting sqref="E108">
    <cfRule type="cellIs" dxfId="405" priority="16" stopIfTrue="1" operator="lessThanOrEqual">
      <formula>0</formula>
    </cfRule>
  </conditionalFormatting>
  <conditionalFormatting sqref="E106">
    <cfRule type="cellIs" dxfId="404" priority="15" stopIfTrue="1" operator="lessThanOrEqual">
      <formula>0</formula>
    </cfRule>
  </conditionalFormatting>
  <conditionalFormatting sqref="E102">
    <cfRule type="cellIs" dxfId="403" priority="14" stopIfTrue="1" operator="lessThanOrEqual">
      <formula>0</formula>
    </cfRule>
  </conditionalFormatting>
  <conditionalFormatting sqref="D102:D105">
    <cfRule type="cellIs" dxfId="402" priority="13" stopIfTrue="1" operator="lessThanOrEqual">
      <formula>0</formula>
    </cfRule>
  </conditionalFormatting>
  <conditionalFormatting sqref="E135">
    <cfRule type="cellIs" dxfId="401" priority="12" stopIfTrue="1" operator="lessThanOrEqual">
      <formula>0</formula>
    </cfRule>
  </conditionalFormatting>
  <conditionalFormatting sqref="E56">
    <cfRule type="cellIs" dxfId="400" priority="11" stopIfTrue="1" operator="lessThanOrEqual">
      <formula>0</formula>
    </cfRule>
  </conditionalFormatting>
  <conditionalFormatting sqref="E47">
    <cfRule type="cellIs" dxfId="399" priority="10" stopIfTrue="1" operator="lessThanOrEqual">
      <formula>0</formula>
    </cfRule>
  </conditionalFormatting>
  <conditionalFormatting sqref="G158:G162">
    <cfRule type="cellIs" dxfId="398" priority="9" stopIfTrue="1" operator="lessThanOrEqual">
      <formula>0</formula>
    </cfRule>
  </conditionalFormatting>
  <conditionalFormatting sqref="E183">
    <cfRule type="cellIs" dxfId="397" priority="8" stopIfTrue="1" operator="lessThanOrEqual">
      <formula>0</formula>
    </cfRule>
  </conditionalFormatting>
  <conditionalFormatting sqref="D187:J187">
    <cfRule type="cellIs" dxfId="396" priority="7" stopIfTrue="1" operator="lessThanOrEqual">
      <formula>0</formula>
    </cfRule>
  </conditionalFormatting>
  <conditionalFormatting sqref="E210">
    <cfRule type="cellIs" dxfId="395" priority="6" stopIfTrue="1" operator="lessThanOrEqual">
      <formula>0</formula>
    </cfRule>
  </conditionalFormatting>
  <conditionalFormatting sqref="G185:G186">
    <cfRule type="cellIs" dxfId="394" priority="5" stopIfTrue="1" operator="lessThanOrEqual">
      <formula>0</formula>
    </cfRule>
  </conditionalFormatting>
  <conditionalFormatting sqref="E212">
    <cfRule type="cellIs" dxfId="393" priority="4" stopIfTrue="1" operator="lessThanOrEqual">
      <formula>0</formula>
    </cfRule>
  </conditionalFormatting>
  <conditionalFormatting sqref="G212:G215">
    <cfRule type="cellIs" dxfId="392" priority="3" stopIfTrue="1" operator="lessThanOrEqual">
      <formula>0</formula>
    </cfRule>
  </conditionalFormatting>
  <conditionalFormatting sqref="C218:J218">
    <cfRule type="cellIs" dxfId="391" priority="2" stopIfTrue="1" operator="lessThanOrEqual">
      <formula>0</formula>
    </cfRule>
  </conditionalFormatting>
  <conditionalFormatting sqref="E235">
    <cfRule type="cellIs" dxfId="390"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A10" zoomScale="95" zoomScaleNormal="95" zoomScaleSheetLayoutView="78" workbookViewId="0">
      <pane ySplit="6" topLeftCell="A251" activePane="bottomLeft" state="frozen"/>
      <selection activeCell="D10" sqref="D10"/>
      <selection pane="bottomLeft" activeCell="A11" sqref="A11:S12"/>
    </sheetView>
  </sheetViews>
  <sheetFormatPr baseColWidth="10" defaultColWidth="11.7109375" defaultRowHeight="12.75" x14ac:dyDescent="0.2"/>
  <cols>
    <col min="1" max="1" width="4.140625" style="334" customWidth="1"/>
    <col min="2" max="2" width="15.85546875" style="194" bestFit="1" customWidth="1"/>
    <col min="3" max="3" width="33.5703125" style="4" customWidth="1"/>
    <col min="4" max="4" width="32.5703125" style="199" customWidth="1"/>
    <col min="5" max="5" width="32.5703125" style="4" customWidth="1"/>
    <col min="6" max="6" width="16" style="200" customWidth="1"/>
    <col min="7" max="7" width="12.28515625" style="201" customWidth="1"/>
    <col min="8" max="8" width="12.5703125" style="506" customWidth="1"/>
    <col min="9" max="9" width="27" style="199" customWidth="1"/>
    <col min="10" max="10" width="16.28515625" style="314" customWidth="1"/>
    <col min="11" max="11" width="8.28515625" style="195" customWidth="1"/>
    <col min="12" max="12" width="7.140625" style="195" customWidth="1"/>
    <col min="13" max="13" width="8.42578125" style="195" customWidth="1"/>
    <col min="14" max="14" width="8" style="195" customWidth="1"/>
    <col min="15" max="15" width="6.28515625" style="196" customWidth="1"/>
    <col min="16" max="16" width="7.5703125" style="196" customWidth="1"/>
    <col min="17" max="17" width="6.140625" style="196" customWidth="1"/>
    <col min="18" max="18" width="6.7109375" style="196" customWidth="1"/>
    <col min="19" max="19" width="42.42578125" style="313" customWidth="1"/>
    <col min="20" max="30" width="11.7109375" style="195" customWidth="1"/>
    <col min="31" max="238" width="11.7109375" style="195"/>
    <col min="239" max="239" width="4.140625" style="195" customWidth="1"/>
    <col min="240" max="240" width="15.85546875" style="195" bestFit="1" customWidth="1"/>
    <col min="241" max="241" width="30.7109375" style="195" customWidth="1"/>
    <col min="242" max="243" width="32.5703125" style="195" customWidth="1"/>
    <col min="244" max="244" width="14.5703125" style="195" customWidth="1"/>
    <col min="245" max="245" width="12.28515625" style="195" customWidth="1"/>
    <col min="246" max="246" width="12.5703125" style="195" customWidth="1"/>
    <col min="247" max="247" width="27" style="195" customWidth="1"/>
    <col min="248" max="248" width="15" style="195" customWidth="1"/>
    <col min="249" max="249" width="18.28515625" style="195" customWidth="1"/>
    <col min="250" max="250" width="18.85546875" style="195" customWidth="1"/>
    <col min="251" max="251" width="14.140625" style="195" customWidth="1"/>
    <col min="252" max="266" width="0" style="195" hidden="1" customWidth="1"/>
    <col min="267" max="274" width="11.7109375" style="195" customWidth="1"/>
    <col min="275" max="275" width="45.140625" style="195" customWidth="1"/>
    <col min="276" max="286" width="11.7109375" style="195" customWidth="1"/>
    <col min="287" max="494" width="11.7109375" style="195"/>
    <col min="495" max="495" width="4.140625" style="195" customWidth="1"/>
    <col min="496" max="496" width="15.85546875" style="195" bestFit="1" customWidth="1"/>
    <col min="497" max="497" width="30.7109375" style="195" customWidth="1"/>
    <col min="498" max="499" width="32.5703125" style="195" customWidth="1"/>
    <col min="500" max="500" width="14.5703125" style="195" customWidth="1"/>
    <col min="501" max="501" width="12.28515625" style="195" customWidth="1"/>
    <col min="502" max="502" width="12.5703125" style="195" customWidth="1"/>
    <col min="503" max="503" width="27" style="195" customWidth="1"/>
    <col min="504" max="504" width="15" style="195" customWidth="1"/>
    <col min="505" max="505" width="18.28515625" style="195" customWidth="1"/>
    <col min="506" max="506" width="18.85546875" style="195" customWidth="1"/>
    <col min="507" max="507" width="14.140625" style="195" customWidth="1"/>
    <col min="508" max="522" width="0" style="195" hidden="1" customWidth="1"/>
    <col min="523" max="530" width="11.7109375" style="195" customWidth="1"/>
    <col min="531" max="531" width="45.140625" style="195" customWidth="1"/>
    <col min="532" max="542" width="11.7109375" style="195" customWidth="1"/>
    <col min="543" max="750" width="11.7109375" style="195"/>
    <col min="751" max="751" width="4.140625" style="195" customWidth="1"/>
    <col min="752" max="752" width="15.85546875" style="195" bestFit="1" customWidth="1"/>
    <col min="753" max="753" width="30.7109375" style="195" customWidth="1"/>
    <col min="754" max="755" width="32.5703125" style="195" customWidth="1"/>
    <col min="756" max="756" width="14.5703125" style="195" customWidth="1"/>
    <col min="757" max="757" width="12.28515625" style="195" customWidth="1"/>
    <col min="758" max="758" width="12.5703125" style="195" customWidth="1"/>
    <col min="759" max="759" width="27" style="195" customWidth="1"/>
    <col min="760" max="760" width="15" style="195" customWidth="1"/>
    <col min="761" max="761" width="18.28515625" style="195" customWidth="1"/>
    <col min="762" max="762" width="18.85546875" style="195" customWidth="1"/>
    <col min="763" max="763" width="14.140625" style="195" customWidth="1"/>
    <col min="764" max="778" width="0" style="195" hidden="1" customWidth="1"/>
    <col min="779" max="786" width="11.7109375" style="195" customWidth="1"/>
    <col min="787" max="787" width="45.140625" style="195" customWidth="1"/>
    <col min="788" max="798" width="11.7109375" style="195" customWidth="1"/>
    <col min="799" max="1006" width="11.7109375" style="195"/>
    <col min="1007" max="1007" width="4.140625" style="195" customWidth="1"/>
    <col min="1008" max="1008" width="15.85546875" style="195" bestFit="1" customWidth="1"/>
    <col min="1009" max="1009" width="30.7109375" style="195" customWidth="1"/>
    <col min="1010" max="1011" width="32.5703125" style="195" customWidth="1"/>
    <col min="1012" max="1012" width="14.5703125" style="195" customWidth="1"/>
    <col min="1013" max="1013" width="12.28515625" style="195" customWidth="1"/>
    <col min="1014" max="1014" width="12.5703125" style="195" customWidth="1"/>
    <col min="1015" max="1015" width="27" style="195" customWidth="1"/>
    <col min="1016" max="1016" width="15" style="195" customWidth="1"/>
    <col min="1017" max="1017" width="18.28515625" style="195" customWidth="1"/>
    <col min="1018" max="1018" width="18.85546875" style="195" customWidth="1"/>
    <col min="1019" max="1019" width="14.140625" style="195" customWidth="1"/>
    <col min="1020" max="1034" width="0" style="195" hidden="1" customWidth="1"/>
    <col min="1035" max="1042" width="11.7109375" style="195" customWidth="1"/>
    <col min="1043" max="1043" width="45.140625" style="195" customWidth="1"/>
    <col min="1044" max="1054" width="11.7109375" style="195" customWidth="1"/>
    <col min="1055" max="1262" width="11.7109375" style="195"/>
    <col min="1263" max="1263" width="4.140625" style="195" customWidth="1"/>
    <col min="1264" max="1264" width="15.85546875" style="195" bestFit="1" customWidth="1"/>
    <col min="1265" max="1265" width="30.7109375" style="195" customWidth="1"/>
    <col min="1266" max="1267" width="32.5703125" style="195" customWidth="1"/>
    <col min="1268" max="1268" width="14.5703125" style="195" customWidth="1"/>
    <col min="1269" max="1269" width="12.28515625" style="195" customWidth="1"/>
    <col min="1270" max="1270" width="12.5703125" style="195" customWidth="1"/>
    <col min="1271" max="1271" width="27" style="195" customWidth="1"/>
    <col min="1272" max="1272" width="15" style="195" customWidth="1"/>
    <col min="1273" max="1273" width="18.28515625" style="195" customWidth="1"/>
    <col min="1274" max="1274" width="18.85546875" style="195" customWidth="1"/>
    <col min="1275" max="1275" width="14.140625" style="195" customWidth="1"/>
    <col min="1276" max="1290" width="0" style="195" hidden="1" customWidth="1"/>
    <col min="1291" max="1298" width="11.7109375" style="195" customWidth="1"/>
    <col min="1299" max="1299" width="45.140625" style="195" customWidth="1"/>
    <col min="1300" max="1310" width="11.7109375" style="195" customWidth="1"/>
    <col min="1311" max="1518" width="11.7109375" style="195"/>
    <col min="1519" max="1519" width="4.140625" style="195" customWidth="1"/>
    <col min="1520" max="1520" width="15.85546875" style="195" bestFit="1" customWidth="1"/>
    <col min="1521" max="1521" width="30.7109375" style="195" customWidth="1"/>
    <col min="1522" max="1523" width="32.5703125" style="195" customWidth="1"/>
    <col min="1524" max="1524" width="14.5703125" style="195" customWidth="1"/>
    <col min="1525" max="1525" width="12.28515625" style="195" customWidth="1"/>
    <col min="1526" max="1526" width="12.5703125" style="195" customWidth="1"/>
    <col min="1527" max="1527" width="27" style="195" customWidth="1"/>
    <col min="1528" max="1528" width="15" style="195" customWidth="1"/>
    <col min="1529" max="1529" width="18.28515625" style="195" customWidth="1"/>
    <col min="1530" max="1530" width="18.85546875" style="195" customWidth="1"/>
    <col min="1531" max="1531" width="14.140625" style="195" customWidth="1"/>
    <col min="1532" max="1546" width="0" style="195" hidden="1" customWidth="1"/>
    <col min="1547" max="1554" width="11.7109375" style="195" customWidth="1"/>
    <col min="1555" max="1555" width="45.140625" style="195" customWidth="1"/>
    <col min="1556" max="1566" width="11.7109375" style="195" customWidth="1"/>
    <col min="1567" max="1774" width="11.7109375" style="195"/>
    <col min="1775" max="1775" width="4.140625" style="195" customWidth="1"/>
    <col min="1776" max="1776" width="15.85546875" style="195" bestFit="1" customWidth="1"/>
    <col min="1777" max="1777" width="30.7109375" style="195" customWidth="1"/>
    <col min="1778" max="1779" width="32.5703125" style="195" customWidth="1"/>
    <col min="1780" max="1780" width="14.5703125" style="195" customWidth="1"/>
    <col min="1781" max="1781" width="12.28515625" style="195" customWidth="1"/>
    <col min="1782" max="1782" width="12.5703125" style="195" customWidth="1"/>
    <col min="1783" max="1783" width="27" style="195" customWidth="1"/>
    <col min="1784" max="1784" width="15" style="195" customWidth="1"/>
    <col min="1785" max="1785" width="18.28515625" style="195" customWidth="1"/>
    <col min="1786" max="1786" width="18.85546875" style="195" customWidth="1"/>
    <col min="1787" max="1787" width="14.140625" style="195" customWidth="1"/>
    <col min="1788" max="1802" width="0" style="195" hidden="1" customWidth="1"/>
    <col min="1803" max="1810" width="11.7109375" style="195" customWidth="1"/>
    <col min="1811" max="1811" width="45.140625" style="195" customWidth="1"/>
    <col min="1812" max="1822" width="11.7109375" style="195" customWidth="1"/>
    <col min="1823" max="2030" width="11.7109375" style="195"/>
    <col min="2031" max="2031" width="4.140625" style="195" customWidth="1"/>
    <col min="2032" max="2032" width="15.85546875" style="195" bestFit="1" customWidth="1"/>
    <col min="2033" max="2033" width="30.7109375" style="195" customWidth="1"/>
    <col min="2034" max="2035" width="32.5703125" style="195" customWidth="1"/>
    <col min="2036" max="2036" width="14.5703125" style="195" customWidth="1"/>
    <col min="2037" max="2037" width="12.28515625" style="195" customWidth="1"/>
    <col min="2038" max="2038" width="12.5703125" style="195" customWidth="1"/>
    <col min="2039" max="2039" width="27" style="195" customWidth="1"/>
    <col min="2040" max="2040" width="15" style="195" customWidth="1"/>
    <col min="2041" max="2041" width="18.28515625" style="195" customWidth="1"/>
    <col min="2042" max="2042" width="18.85546875" style="195" customWidth="1"/>
    <col min="2043" max="2043" width="14.140625" style="195" customWidth="1"/>
    <col min="2044" max="2058" width="0" style="195" hidden="1" customWidth="1"/>
    <col min="2059" max="2066" width="11.7109375" style="195" customWidth="1"/>
    <col min="2067" max="2067" width="45.140625" style="195" customWidth="1"/>
    <col min="2068" max="2078" width="11.7109375" style="195" customWidth="1"/>
    <col min="2079" max="2286" width="11.7109375" style="195"/>
    <col min="2287" max="2287" width="4.140625" style="195" customWidth="1"/>
    <col min="2288" max="2288" width="15.85546875" style="195" bestFit="1" customWidth="1"/>
    <col min="2289" max="2289" width="30.7109375" style="195" customWidth="1"/>
    <col min="2290" max="2291" width="32.5703125" style="195" customWidth="1"/>
    <col min="2292" max="2292" width="14.5703125" style="195" customWidth="1"/>
    <col min="2293" max="2293" width="12.28515625" style="195" customWidth="1"/>
    <col min="2294" max="2294" width="12.5703125" style="195" customWidth="1"/>
    <col min="2295" max="2295" width="27" style="195" customWidth="1"/>
    <col min="2296" max="2296" width="15" style="195" customWidth="1"/>
    <col min="2297" max="2297" width="18.28515625" style="195" customWidth="1"/>
    <col min="2298" max="2298" width="18.85546875" style="195" customWidth="1"/>
    <col min="2299" max="2299" width="14.140625" style="195" customWidth="1"/>
    <col min="2300" max="2314" width="0" style="195" hidden="1" customWidth="1"/>
    <col min="2315" max="2322" width="11.7109375" style="195" customWidth="1"/>
    <col min="2323" max="2323" width="45.140625" style="195" customWidth="1"/>
    <col min="2324" max="2334" width="11.7109375" style="195" customWidth="1"/>
    <col min="2335" max="2542" width="11.7109375" style="195"/>
    <col min="2543" max="2543" width="4.140625" style="195" customWidth="1"/>
    <col min="2544" max="2544" width="15.85546875" style="195" bestFit="1" customWidth="1"/>
    <col min="2545" max="2545" width="30.7109375" style="195" customWidth="1"/>
    <col min="2546" max="2547" width="32.5703125" style="195" customWidth="1"/>
    <col min="2548" max="2548" width="14.5703125" style="195" customWidth="1"/>
    <col min="2549" max="2549" width="12.28515625" style="195" customWidth="1"/>
    <col min="2550" max="2550" width="12.5703125" style="195" customWidth="1"/>
    <col min="2551" max="2551" width="27" style="195" customWidth="1"/>
    <col min="2552" max="2552" width="15" style="195" customWidth="1"/>
    <col min="2553" max="2553" width="18.28515625" style="195" customWidth="1"/>
    <col min="2554" max="2554" width="18.85546875" style="195" customWidth="1"/>
    <col min="2555" max="2555" width="14.140625" style="195" customWidth="1"/>
    <col min="2556" max="2570" width="0" style="195" hidden="1" customWidth="1"/>
    <col min="2571" max="2578" width="11.7109375" style="195" customWidth="1"/>
    <col min="2579" max="2579" width="45.140625" style="195" customWidth="1"/>
    <col min="2580" max="2590" width="11.7109375" style="195" customWidth="1"/>
    <col min="2591" max="2798" width="11.7109375" style="195"/>
    <col min="2799" max="2799" width="4.140625" style="195" customWidth="1"/>
    <col min="2800" max="2800" width="15.85546875" style="195" bestFit="1" customWidth="1"/>
    <col min="2801" max="2801" width="30.7109375" style="195" customWidth="1"/>
    <col min="2802" max="2803" width="32.5703125" style="195" customWidth="1"/>
    <col min="2804" max="2804" width="14.5703125" style="195" customWidth="1"/>
    <col min="2805" max="2805" width="12.28515625" style="195" customWidth="1"/>
    <col min="2806" max="2806" width="12.5703125" style="195" customWidth="1"/>
    <col min="2807" max="2807" width="27" style="195" customWidth="1"/>
    <col min="2808" max="2808" width="15" style="195" customWidth="1"/>
    <col min="2809" max="2809" width="18.28515625" style="195" customWidth="1"/>
    <col min="2810" max="2810" width="18.85546875" style="195" customWidth="1"/>
    <col min="2811" max="2811" width="14.140625" style="195" customWidth="1"/>
    <col min="2812" max="2826" width="0" style="195" hidden="1" customWidth="1"/>
    <col min="2827" max="2834" width="11.7109375" style="195" customWidth="1"/>
    <col min="2835" max="2835" width="45.140625" style="195" customWidth="1"/>
    <col min="2836" max="2846" width="11.7109375" style="195" customWidth="1"/>
    <col min="2847" max="3054" width="11.7109375" style="195"/>
    <col min="3055" max="3055" width="4.140625" style="195" customWidth="1"/>
    <col min="3056" max="3056" width="15.85546875" style="195" bestFit="1" customWidth="1"/>
    <col min="3057" max="3057" width="30.7109375" style="195" customWidth="1"/>
    <col min="3058" max="3059" width="32.5703125" style="195" customWidth="1"/>
    <col min="3060" max="3060" width="14.5703125" style="195" customWidth="1"/>
    <col min="3061" max="3061" width="12.28515625" style="195" customWidth="1"/>
    <col min="3062" max="3062" width="12.5703125" style="195" customWidth="1"/>
    <col min="3063" max="3063" width="27" style="195" customWidth="1"/>
    <col min="3064" max="3064" width="15" style="195" customWidth="1"/>
    <col min="3065" max="3065" width="18.28515625" style="195" customWidth="1"/>
    <col min="3066" max="3066" width="18.85546875" style="195" customWidth="1"/>
    <col min="3067" max="3067" width="14.140625" style="195" customWidth="1"/>
    <col min="3068" max="3082" width="0" style="195" hidden="1" customWidth="1"/>
    <col min="3083" max="3090" width="11.7109375" style="195" customWidth="1"/>
    <col min="3091" max="3091" width="45.140625" style="195" customWidth="1"/>
    <col min="3092" max="3102" width="11.7109375" style="195" customWidth="1"/>
    <col min="3103" max="3310" width="11.7109375" style="195"/>
    <col min="3311" max="3311" width="4.140625" style="195" customWidth="1"/>
    <col min="3312" max="3312" width="15.85546875" style="195" bestFit="1" customWidth="1"/>
    <col min="3313" max="3313" width="30.7109375" style="195" customWidth="1"/>
    <col min="3314" max="3315" width="32.5703125" style="195" customWidth="1"/>
    <col min="3316" max="3316" width="14.5703125" style="195" customWidth="1"/>
    <col min="3317" max="3317" width="12.28515625" style="195" customWidth="1"/>
    <col min="3318" max="3318" width="12.5703125" style="195" customWidth="1"/>
    <col min="3319" max="3319" width="27" style="195" customWidth="1"/>
    <col min="3320" max="3320" width="15" style="195" customWidth="1"/>
    <col min="3321" max="3321" width="18.28515625" style="195" customWidth="1"/>
    <col min="3322" max="3322" width="18.85546875" style="195" customWidth="1"/>
    <col min="3323" max="3323" width="14.140625" style="195" customWidth="1"/>
    <col min="3324" max="3338" width="0" style="195" hidden="1" customWidth="1"/>
    <col min="3339" max="3346" width="11.7109375" style="195" customWidth="1"/>
    <col min="3347" max="3347" width="45.140625" style="195" customWidth="1"/>
    <col min="3348" max="3358" width="11.7109375" style="195" customWidth="1"/>
    <col min="3359" max="3566" width="11.7109375" style="195"/>
    <col min="3567" max="3567" width="4.140625" style="195" customWidth="1"/>
    <col min="3568" max="3568" width="15.85546875" style="195" bestFit="1" customWidth="1"/>
    <col min="3569" max="3569" width="30.7109375" style="195" customWidth="1"/>
    <col min="3570" max="3571" width="32.5703125" style="195" customWidth="1"/>
    <col min="3572" max="3572" width="14.5703125" style="195" customWidth="1"/>
    <col min="3573" max="3573" width="12.28515625" style="195" customWidth="1"/>
    <col min="3574" max="3574" width="12.5703125" style="195" customWidth="1"/>
    <col min="3575" max="3575" width="27" style="195" customWidth="1"/>
    <col min="3576" max="3576" width="15" style="195" customWidth="1"/>
    <col min="3577" max="3577" width="18.28515625" style="195" customWidth="1"/>
    <col min="3578" max="3578" width="18.85546875" style="195" customWidth="1"/>
    <col min="3579" max="3579" width="14.140625" style="195" customWidth="1"/>
    <col min="3580" max="3594" width="0" style="195" hidden="1" customWidth="1"/>
    <col min="3595" max="3602" width="11.7109375" style="195" customWidth="1"/>
    <col min="3603" max="3603" width="45.140625" style="195" customWidth="1"/>
    <col min="3604" max="3614" width="11.7109375" style="195" customWidth="1"/>
    <col min="3615" max="3822" width="11.7109375" style="195"/>
    <col min="3823" max="3823" width="4.140625" style="195" customWidth="1"/>
    <col min="3824" max="3824" width="15.85546875" style="195" bestFit="1" customWidth="1"/>
    <col min="3825" max="3825" width="30.7109375" style="195" customWidth="1"/>
    <col min="3826" max="3827" width="32.5703125" style="195" customWidth="1"/>
    <col min="3828" max="3828" width="14.5703125" style="195" customWidth="1"/>
    <col min="3829" max="3829" width="12.28515625" style="195" customWidth="1"/>
    <col min="3830" max="3830" width="12.5703125" style="195" customWidth="1"/>
    <col min="3831" max="3831" width="27" style="195" customWidth="1"/>
    <col min="3832" max="3832" width="15" style="195" customWidth="1"/>
    <col min="3833" max="3833" width="18.28515625" style="195" customWidth="1"/>
    <col min="3834" max="3834" width="18.85546875" style="195" customWidth="1"/>
    <col min="3835" max="3835" width="14.140625" style="195" customWidth="1"/>
    <col min="3836" max="3850" width="0" style="195" hidden="1" customWidth="1"/>
    <col min="3851" max="3858" width="11.7109375" style="195" customWidth="1"/>
    <col min="3859" max="3859" width="45.140625" style="195" customWidth="1"/>
    <col min="3860" max="3870" width="11.7109375" style="195" customWidth="1"/>
    <col min="3871" max="4078" width="11.7109375" style="195"/>
    <col min="4079" max="4079" width="4.140625" style="195" customWidth="1"/>
    <col min="4080" max="4080" width="15.85546875" style="195" bestFit="1" customWidth="1"/>
    <col min="4081" max="4081" width="30.7109375" style="195" customWidth="1"/>
    <col min="4082" max="4083" width="32.5703125" style="195" customWidth="1"/>
    <col min="4084" max="4084" width="14.5703125" style="195" customWidth="1"/>
    <col min="4085" max="4085" width="12.28515625" style="195" customWidth="1"/>
    <col min="4086" max="4086" width="12.5703125" style="195" customWidth="1"/>
    <col min="4087" max="4087" width="27" style="195" customWidth="1"/>
    <col min="4088" max="4088" width="15" style="195" customWidth="1"/>
    <col min="4089" max="4089" width="18.28515625" style="195" customWidth="1"/>
    <col min="4090" max="4090" width="18.85546875" style="195" customWidth="1"/>
    <col min="4091" max="4091" width="14.140625" style="195" customWidth="1"/>
    <col min="4092" max="4106" width="0" style="195" hidden="1" customWidth="1"/>
    <col min="4107" max="4114" width="11.7109375" style="195" customWidth="1"/>
    <col min="4115" max="4115" width="45.140625" style="195" customWidth="1"/>
    <col min="4116" max="4126" width="11.7109375" style="195" customWidth="1"/>
    <col min="4127" max="4334" width="11.7109375" style="195"/>
    <col min="4335" max="4335" width="4.140625" style="195" customWidth="1"/>
    <col min="4336" max="4336" width="15.85546875" style="195" bestFit="1" customWidth="1"/>
    <col min="4337" max="4337" width="30.7109375" style="195" customWidth="1"/>
    <col min="4338" max="4339" width="32.5703125" style="195" customWidth="1"/>
    <col min="4340" max="4340" width="14.5703125" style="195" customWidth="1"/>
    <col min="4341" max="4341" width="12.28515625" style="195" customWidth="1"/>
    <col min="4342" max="4342" width="12.5703125" style="195" customWidth="1"/>
    <col min="4343" max="4343" width="27" style="195" customWidth="1"/>
    <col min="4344" max="4344" width="15" style="195" customWidth="1"/>
    <col min="4345" max="4345" width="18.28515625" style="195" customWidth="1"/>
    <col min="4346" max="4346" width="18.85546875" style="195" customWidth="1"/>
    <col min="4347" max="4347" width="14.140625" style="195" customWidth="1"/>
    <col min="4348" max="4362" width="0" style="195" hidden="1" customWidth="1"/>
    <col min="4363" max="4370" width="11.7109375" style="195" customWidth="1"/>
    <col min="4371" max="4371" width="45.140625" style="195" customWidth="1"/>
    <col min="4372" max="4382" width="11.7109375" style="195" customWidth="1"/>
    <col min="4383" max="4590" width="11.7109375" style="195"/>
    <col min="4591" max="4591" width="4.140625" style="195" customWidth="1"/>
    <col min="4592" max="4592" width="15.85546875" style="195" bestFit="1" customWidth="1"/>
    <col min="4593" max="4593" width="30.7109375" style="195" customWidth="1"/>
    <col min="4594" max="4595" width="32.5703125" style="195" customWidth="1"/>
    <col min="4596" max="4596" width="14.5703125" style="195" customWidth="1"/>
    <col min="4597" max="4597" width="12.28515625" style="195" customWidth="1"/>
    <col min="4598" max="4598" width="12.5703125" style="195" customWidth="1"/>
    <col min="4599" max="4599" width="27" style="195" customWidth="1"/>
    <col min="4600" max="4600" width="15" style="195" customWidth="1"/>
    <col min="4601" max="4601" width="18.28515625" style="195" customWidth="1"/>
    <col min="4602" max="4602" width="18.85546875" style="195" customWidth="1"/>
    <col min="4603" max="4603" width="14.140625" style="195" customWidth="1"/>
    <col min="4604" max="4618" width="0" style="195" hidden="1" customWidth="1"/>
    <col min="4619" max="4626" width="11.7109375" style="195" customWidth="1"/>
    <col min="4627" max="4627" width="45.140625" style="195" customWidth="1"/>
    <col min="4628" max="4638" width="11.7109375" style="195" customWidth="1"/>
    <col min="4639" max="4846" width="11.7109375" style="195"/>
    <col min="4847" max="4847" width="4.140625" style="195" customWidth="1"/>
    <col min="4848" max="4848" width="15.85546875" style="195" bestFit="1" customWidth="1"/>
    <col min="4849" max="4849" width="30.7109375" style="195" customWidth="1"/>
    <col min="4850" max="4851" width="32.5703125" style="195" customWidth="1"/>
    <col min="4852" max="4852" width="14.5703125" style="195" customWidth="1"/>
    <col min="4853" max="4853" width="12.28515625" style="195" customWidth="1"/>
    <col min="4854" max="4854" width="12.5703125" style="195" customWidth="1"/>
    <col min="4855" max="4855" width="27" style="195" customWidth="1"/>
    <col min="4856" max="4856" width="15" style="195" customWidth="1"/>
    <col min="4857" max="4857" width="18.28515625" style="195" customWidth="1"/>
    <col min="4858" max="4858" width="18.85546875" style="195" customWidth="1"/>
    <col min="4859" max="4859" width="14.140625" style="195" customWidth="1"/>
    <col min="4860" max="4874" width="0" style="195" hidden="1" customWidth="1"/>
    <col min="4875" max="4882" width="11.7109375" style="195" customWidth="1"/>
    <col min="4883" max="4883" width="45.140625" style="195" customWidth="1"/>
    <col min="4884" max="4894" width="11.7109375" style="195" customWidth="1"/>
    <col min="4895" max="5102" width="11.7109375" style="195"/>
    <col min="5103" max="5103" width="4.140625" style="195" customWidth="1"/>
    <col min="5104" max="5104" width="15.85546875" style="195" bestFit="1" customWidth="1"/>
    <col min="5105" max="5105" width="30.7109375" style="195" customWidth="1"/>
    <col min="5106" max="5107" width="32.5703125" style="195" customWidth="1"/>
    <col min="5108" max="5108" width="14.5703125" style="195" customWidth="1"/>
    <col min="5109" max="5109" width="12.28515625" style="195" customWidth="1"/>
    <col min="5110" max="5110" width="12.5703125" style="195" customWidth="1"/>
    <col min="5111" max="5111" width="27" style="195" customWidth="1"/>
    <col min="5112" max="5112" width="15" style="195" customWidth="1"/>
    <col min="5113" max="5113" width="18.28515625" style="195" customWidth="1"/>
    <col min="5114" max="5114" width="18.85546875" style="195" customWidth="1"/>
    <col min="5115" max="5115" width="14.140625" style="195" customWidth="1"/>
    <col min="5116" max="5130" width="0" style="195" hidden="1" customWidth="1"/>
    <col min="5131" max="5138" width="11.7109375" style="195" customWidth="1"/>
    <col min="5139" max="5139" width="45.140625" style="195" customWidth="1"/>
    <col min="5140" max="5150" width="11.7109375" style="195" customWidth="1"/>
    <col min="5151" max="5358" width="11.7109375" style="195"/>
    <col min="5359" max="5359" width="4.140625" style="195" customWidth="1"/>
    <col min="5360" max="5360" width="15.85546875" style="195" bestFit="1" customWidth="1"/>
    <col min="5361" max="5361" width="30.7109375" style="195" customWidth="1"/>
    <col min="5362" max="5363" width="32.5703125" style="195" customWidth="1"/>
    <col min="5364" max="5364" width="14.5703125" style="195" customWidth="1"/>
    <col min="5365" max="5365" width="12.28515625" style="195" customWidth="1"/>
    <col min="5366" max="5366" width="12.5703125" style="195" customWidth="1"/>
    <col min="5367" max="5367" width="27" style="195" customWidth="1"/>
    <col min="5368" max="5368" width="15" style="195" customWidth="1"/>
    <col min="5369" max="5369" width="18.28515625" style="195" customWidth="1"/>
    <col min="5370" max="5370" width="18.85546875" style="195" customWidth="1"/>
    <col min="5371" max="5371" width="14.140625" style="195" customWidth="1"/>
    <col min="5372" max="5386" width="0" style="195" hidden="1" customWidth="1"/>
    <col min="5387" max="5394" width="11.7109375" style="195" customWidth="1"/>
    <col min="5395" max="5395" width="45.140625" style="195" customWidth="1"/>
    <col min="5396" max="5406" width="11.7109375" style="195" customWidth="1"/>
    <col min="5407" max="5614" width="11.7109375" style="195"/>
    <col min="5615" max="5615" width="4.140625" style="195" customWidth="1"/>
    <col min="5616" max="5616" width="15.85546875" style="195" bestFit="1" customWidth="1"/>
    <col min="5617" max="5617" width="30.7109375" style="195" customWidth="1"/>
    <col min="5618" max="5619" width="32.5703125" style="195" customWidth="1"/>
    <col min="5620" max="5620" width="14.5703125" style="195" customWidth="1"/>
    <col min="5621" max="5621" width="12.28515625" style="195" customWidth="1"/>
    <col min="5622" max="5622" width="12.5703125" style="195" customWidth="1"/>
    <col min="5623" max="5623" width="27" style="195" customWidth="1"/>
    <col min="5624" max="5624" width="15" style="195" customWidth="1"/>
    <col min="5625" max="5625" width="18.28515625" style="195" customWidth="1"/>
    <col min="5626" max="5626" width="18.85546875" style="195" customWidth="1"/>
    <col min="5627" max="5627" width="14.140625" style="195" customWidth="1"/>
    <col min="5628" max="5642" width="0" style="195" hidden="1" customWidth="1"/>
    <col min="5643" max="5650" width="11.7109375" style="195" customWidth="1"/>
    <col min="5651" max="5651" width="45.140625" style="195" customWidth="1"/>
    <col min="5652" max="5662" width="11.7109375" style="195" customWidth="1"/>
    <col min="5663" max="5870" width="11.7109375" style="195"/>
    <col min="5871" max="5871" width="4.140625" style="195" customWidth="1"/>
    <col min="5872" max="5872" width="15.85546875" style="195" bestFit="1" customWidth="1"/>
    <col min="5873" max="5873" width="30.7109375" style="195" customWidth="1"/>
    <col min="5874" max="5875" width="32.5703125" style="195" customWidth="1"/>
    <col min="5876" max="5876" width="14.5703125" style="195" customWidth="1"/>
    <col min="5877" max="5877" width="12.28515625" style="195" customWidth="1"/>
    <col min="5878" max="5878" width="12.5703125" style="195" customWidth="1"/>
    <col min="5879" max="5879" width="27" style="195" customWidth="1"/>
    <col min="5880" max="5880" width="15" style="195" customWidth="1"/>
    <col min="5881" max="5881" width="18.28515625" style="195" customWidth="1"/>
    <col min="5882" max="5882" width="18.85546875" style="195" customWidth="1"/>
    <col min="5883" max="5883" width="14.140625" style="195" customWidth="1"/>
    <col min="5884" max="5898" width="0" style="195" hidden="1" customWidth="1"/>
    <col min="5899" max="5906" width="11.7109375" style="195" customWidth="1"/>
    <col min="5907" max="5907" width="45.140625" style="195" customWidth="1"/>
    <col min="5908" max="5918" width="11.7109375" style="195" customWidth="1"/>
    <col min="5919" max="6126" width="11.7109375" style="195"/>
    <col min="6127" max="6127" width="4.140625" style="195" customWidth="1"/>
    <col min="6128" max="6128" width="15.85546875" style="195" bestFit="1" customWidth="1"/>
    <col min="6129" max="6129" width="30.7109375" style="195" customWidth="1"/>
    <col min="6130" max="6131" width="32.5703125" style="195" customWidth="1"/>
    <col min="6132" max="6132" width="14.5703125" style="195" customWidth="1"/>
    <col min="6133" max="6133" width="12.28515625" style="195" customWidth="1"/>
    <col min="6134" max="6134" width="12.5703125" style="195" customWidth="1"/>
    <col min="6135" max="6135" width="27" style="195" customWidth="1"/>
    <col min="6136" max="6136" width="15" style="195" customWidth="1"/>
    <col min="6137" max="6137" width="18.28515625" style="195" customWidth="1"/>
    <col min="6138" max="6138" width="18.85546875" style="195" customWidth="1"/>
    <col min="6139" max="6139" width="14.140625" style="195" customWidth="1"/>
    <col min="6140" max="6154" width="0" style="195" hidden="1" customWidth="1"/>
    <col min="6155" max="6162" width="11.7109375" style="195" customWidth="1"/>
    <col min="6163" max="6163" width="45.140625" style="195" customWidth="1"/>
    <col min="6164" max="6174" width="11.7109375" style="195" customWidth="1"/>
    <col min="6175" max="6382" width="11.7109375" style="195"/>
    <col min="6383" max="6383" width="4.140625" style="195" customWidth="1"/>
    <col min="6384" max="6384" width="15.85546875" style="195" bestFit="1" customWidth="1"/>
    <col min="6385" max="6385" width="30.7109375" style="195" customWidth="1"/>
    <col min="6386" max="6387" width="32.5703125" style="195" customWidth="1"/>
    <col min="6388" max="6388" width="14.5703125" style="195" customWidth="1"/>
    <col min="6389" max="6389" width="12.28515625" style="195" customWidth="1"/>
    <col min="6390" max="6390" width="12.5703125" style="195" customWidth="1"/>
    <col min="6391" max="6391" width="27" style="195" customWidth="1"/>
    <col min="6392" max="6392" width="15" style="195" customWidth="1"/>
    <col min="6393" max="6393" width="18.28515625" style="195" customWidth="1"/>
    <col min="6394" max="6394" width="18.85546875" style="195" customWidth="1"/>
    <col min="6395" max="6395" width="14.140625" style="195" customWidth="1"/>
    <col min="6396" max="6410" width="0" style="195" hidden="1" customWidth="1"/>
    <col min="6411" max="6418" width="11.7109375" style="195" customWidth="1"/>
    <col min="6419" max="6419" width="45.140625" style="195" customWidth="1"/>
    <col min="6420" max="6430" width="11.7109375" style="195" customWidth="1"/>
    <col min="6431" max="6638" width="11.7109375" style="195"/>
    <col min="6639" max="6639" width="4.140625" style="195" customWidth="1"/>
    <col min="6640" max="6640" width="15.85546875" style="195" bestFit="1" customWidth="1"/>
    <col min="6641" max="6641" width="30.7109375" style="195" customWidth="1"/>
    <col min="6642" max="6643" width="32.5703125" style="195" customWidth="1"/>
    <col min="6644" max="6644" width="14.5703125" style="195" customWidth="1"/>
    <col min="6645" max="6645" width="12.28515625" style="195" customWidth="1"/>
    <col min="6646" max="6646" width="12.5703125" style="195" customWidth="1"/>
    <col min="6647" max="6647" width="27" style="195" customWidth="1"/>
    <col min="6648" max="6648" width="15" style="195" customWidth="1"/>
    <col min="6649" max="6649" width="18.28515625" style="195" customWidth="1"/>
    <col min="6650" max="6650" width="18.85546875" style="195" customWidth="1"/>
    <col min="6651" max="6651" width="14.140625" style="195" customWidth="1"/>
    <col min="6652" max="6666" width="0" style="195" hidden="1" customWidth="1"/>
    <col min="6667" max="6674" width="11.7109375" style="195" customWidth="1"/>
    <col min="6675" max="6675" width="45.140625" style="195" customWidth="1"/>
    <col min="6676" max="6686" width="11.7109375" style="195" customWidth="1"/>
    <col min="6687" max="6894" width="11.7109375" style="195"/>
    <col min="6895" max="6895" width="4.140625" style="195" customWidth="1"/>
    <col min="6896" max="6896" width="15.85546875" style="195" bestFit="1" customWidth="1"/>
    <col min="6897" max="6897" width="30.7109375" style="195" customWidth="1"/>
    <col min="6898" max="6899" width="32.5703125" style="195" customWidth="1"/>
    <col min="6900" max="6900" width="14.5703125" style="195" customWidth="1"/>
    <col min="6901" max="6901" width="12.28515625" style="195" customWidth="1"/>
    <col min="6902" max="6902" width="12.5703125" style="195" customWidth="1"/>
    <col min="6903" max="6903" width="27" style="195" customWidth="1"/>
    <col min="6904" max="6904" width="15" style="195" customWidth="1"/>
    <col min="6905" max="6905" width="18.28515625" style="195" customWidth="1"/>
    <col min="6906" max="6906" width="18.85546875" style="195" customWidth="1"/>
    <col min="6907" max="6907" width="14.140625" style="195" customWidth="1"/>
    <col min="6908" max="6922" width="0" style="195" hidden="1" customWidth="1"/>
    <col min="6923" max="6930" width="11.7109375" style="195" customWidth="1"/>
    <col min="6931" max="6931" width="45.140625" style="195" customWidth="1"/>
    <col min="6932" max="6942" width="11.7109375" style="195" customWidth="1"/>
    <col min="6943" max="7150" width="11.7109375" style="195"/>
    <col min="7151" max="7151" width="4.140625" style="195" customWidth="1"/>
    <col min="7152" max="7152" width="15.85546875" style="195" bestFit="1" customWidth="1"/>
    <col min="7153" max="7153" width="30.7109375" style="195" customWidth="1"/>
    <col min="7154" max="7155" width="32.5703125" style="195" customWidth="1"/>
    <col min="7156" max="7156" width="14.5703125" style="195" customWidth="1"/>
    <col min="7157" max="7157" width="12.28515625" style="195" customWidth="1"/>
    <col min="7158" max="7158" width="12.5703125" style="195" customWidth="1"/>
    <col min="7159" max="7159" width="27" style="195" customWidth="1"/>
    <col min="7160" max="7160" width="15" style="195" customWidth="1"/>
    <col min="7161" max="7161" width="18.28515625" style="195" customWidth="1"/>
    <col min="7162" max="7162" width="18.85546875" style="195" customWidth="1"/>
    <col min="7163" max="7163" width="14.140625" style="195" customWidth="1"/>
    <col min="7164" max="7178" width="0" style="195" hidden="1" customWidth="1"/>
    <col min="7179" max="7186" width="11.7109375" style="195" customWidth="1"/>
    <col min="7187" max="7187" width="45.140625" style="195" customWidth="1"/>
    <col min="7188" max="7198" width="11.7109375" style="195" customWidth="1"/>
    <col min="7199" max="7406" width="11.7109375" style="195"/>
    <col min="7407" max="7407" width="4.140625" style="195" customWidth="1"/>
    <col min="7408" max="7408" width="15.85546875" style="195" bestFit="1" customWidth="1"/>
    <col min="7409" max="7409" width="30.7109375" style="195" customWidth="1"/>
    <col min="7410" max="7411" width="32.5703125" style="195" customWidth="1"/>
    <col min="7412" max="7412" width="14.5703125" style="195" customWidth="1"/>
    <col min="7413" max="7413" width="12.28515625" style="195" customWidth="1"/>
    <col min="7414" max="7414" width="12.5703125" style="195" customWidth="1"/>
    <col min="7415" max="7415" width="27" style="195" customWidth="1"/>
    <col min="7416" max="7416" width="15" style="195" customWidth="1"/>
    <col min="7417" max="7417" width="18.28515625" style="195" customWidth="1"/>
    <col min="7418" max="7418" width="18.85546875" style="195" customWidth="1"/>
    <col min="7419" max="7419" width="14.140625" style="195" customWidth="1"/>
    <col min="7420" max="7434" width="0" style="195" hidden="1" customWidth="1"/>
    <col min="7435" max="7442" width="11.7109375" style="195" customWidth="1"/>
    <col min="7443" max="7443" width="45.140625" style="195" customWidth="1"/>
    <col min="7444" max="7454" width="11.7109375" style="195" customWidth="1"/>
    <col min="7455" max="7662" width="11.7109375" style="195"/>
    <col min="7663" max="7663" width="4.140625" style="195" customWidth="1"/>
    <col min="7664" max="7664" width="15.85546875" style="195" bestFit="1" customWidth="1"/>
    <col min="7665" max="7665" width="30.7109375" style="195" customWidth="1"/>
    <col min="7666" max="7667" width="32.5703125" style="195" customWidth="1"/>
    <col min="7668" max="7668" width="14.5703125" style="195" customWidth="1"/>
    <col min="7669" max="7669" width="12.28515625" style="195" customWidth="1"/>
    <col min="7670" max="7670" width="12.5703125" style="195" customWidth="1"/>
    <col min="7671" max="7671" width="27" style="195" customWidth="1"/>
    <col min="7672" max="7672" width="15" style="195" customWidth="1"/>
    <col min="7673" max="7673" width="18.28515625" style="195" customWidth="1"/>
    <col min="7674" max="7674" width="18.85546875" style="195" customWidth="1"/>
    <col min="7675" max="7675" width="14.140625" style="195" customWidth="1"/>
    <col min="7676" max="7690" width="0" style="195" hidden="1" customWidth="1"/>
    <col min="7691" max="7698" width="11.7109375" style="195" customWidth="1"/>
    <col min="7699" max="7699" width="45.140625" style="195" customWidth="1"/>
    <col min="7700" max="7710" width="11.7109375" style="195" customWidth="1"/>
    <col min="7711" max="7918" width="11.7109375" style="195"/>
    <col min="7919" max="7919" width="4.140625" style="195" customWidth="1"/>
    <col min="7920" max="7920" width="15.85546875" style="195" bestFit="1" customWidth="1"/>
    <col min="7921" max="7921" width="30.7109375" style="195" customWidth="1"/>
    <col min="7922" max="7923" width="32.5703125" style="195" customWidth="1"/>
    <col min="7924" max="7924" width="14.5703125" style="195" customWidth="1"/>
    <col min="7925" max="7925" width="12.28515625" style="195" customWidth="1"/>
    <col min="7926" max="7926" width="12.5703125" style="195" customWidth="1"/>
    <col min="7927" max="7927" width="27" style="195" customWidth="1"/>
    <col min="7928" max="7928" width="15" style="195" customWidth="1"/>
    <col min="7929" max="7929" width="18.28515625" style="195" customWidth="1"/>
    <col min="7930" max="7930" width="18.85546875" style="195" customWidth="1"/>
    <col min="7931" max="7931" width="14.140625" style="195" customWidth="1"/>
    <col min="7932" max="7946" width="0" style="195" hidden="1" customWidth="1"/>
    <col min="7947" max="7954" width="11.7109375" style="195" customWidth="1"/>
    <col min="7955" max="7955" width="45.140625" style="195" customWidth="1"/>
    <col min="7956" max="7966" width="11.7109375" style="195" customWidth="1"/>
    <col min="7967" max="8174" width="11.7109375" style="195"/>
    <col min="8175" max="8175" width="4.140625" style="195" customWidth="1"/>
    <col min="8176" max="8176" width="15.85546875" style="195" bestFit="1" customWidth="1"/>
    <col min="8177" max="8177" width="30.7109375" style="195" customWidth="1"/>
    <col min="8178" max="8179" width="32.5703125" style="195" customWidth="1"/>
    <col min="8180" max="8180" width="14.5703125" style="195" customWidth="1"/>
    <col min="8181" max="8181" width="12.28515625" style="195" customWidth="1"/>
    <col min="8182" max="8182" width="12.5703125" style="195" customWidth="1"/>
    <col min="8183" max="8183" width="27" style="195" customWidth="1"/>
    <col min="8184" max="8184" width="15" style="195" customWidth="1"/>
    <col min="8185" max="8185" width="18.28515625" style="195" customWidth="1"/>
    <col min="8186" max="8186" width="18.85546875" style="195" customWidth="1"/>
    <col min="8187" max="8187" width="14.140625" style="195" customWidth="1"/>
    <col min="8188" max="8202" width="0" style="195" hidden="1" customWidth="1"/>
    <col min="8203" max="8210" width="11.7109375" style="195" customWidth="1"/>
    <col min="8211" max="8211" width="45.140625" style="195" customWidth="1"/>
    <col min="8212" max="8222" width="11.7109375" style="195" customWidth="1"/>
    <col min="8223" max="8430" width="11.7109375" style="195"/>
    <col min="8431" max="8431" width="4.140625" style="195" customWidth="1"/>
    <col min="8432" max="8432" width="15.85546875" style="195" bestFit="1" customWidth="1"/>
    <col min="8433" max="8433" width="30.7109375" style="195" customWidth="1"/>
    <col min="8434" max="8435" width="32.5703125" style="195" customWidth="1"/>
    <col min="8436" max="8436" width="14.5703125" style="195" customWidth="1"/>
    <col min="8437" max="8437" width="12.28515625" style="195" customWidth="1"/>
    <col min="8438" max="8438" width="12.5703125" style="195" customWidth="1"/>
    <col min="8439" max="8439" width="27" style="195" customWidth="1"/>
    <col min="8440" max="8440" width="15" style="195" customWidth="1"/>
    <col min="8441" max="8441" width="18.28515625" style="195" customWidth="1"/>
    <col min="8442" max="8442" width="18.85546875" style="195" customWidth="1"/>
    <col min="8443" max="8443" width="14.140625" style="195" customWidth="1"/>
    <col min="8444" max="8458" width="0" style="195" hidden="1" customWidth="1"/>
    <col min="8459" max="8466" width="11.7109375" style="195" customWidth="1"/>
    <col min="8467" max="8467" width="45.140625" style="195" customWidth="1"/>
    <col min="8468" max="8478" width="11.7109375" style="195" customWidth="1"/>
    <col min="8479" max="8686" width="11.7109375" style="195"/>
    <col min="8687" max="8687" width="4.140625" style="195" customWidth="1"/>
    <col min="8688" max="8688" width="15.85546875" style="195" bestFit="1" customWidth="1"/>
    <col min="8689" max="8689" width="30.7109375" style="195" customWidth="1"/>
    <col min="8690" max="8691" width="32.5703125" style="195" customWidth="1"/>
    <col min="8692" max="8692" width="14.5703125" style="195" customWidth="1"/>
    <col min="8693" max="8693" width="12.28515625" style="195" customWidth="1"/>
    <col min="8694" max="8694" width="12.5703125" style="195" customWidth="1"/>
    <col min="8695" max="8695" width="27" style="195" customWidth="1"/>
    <col min="8696" max="8696" width="15" style="195" customWidth="1"/>
    <col min="8697" max="8697" width="18.28515625" style="195" customWidth="1"/>
    <col min="8698" max="8698" width="18.85546875" style="195" customWidth="1"/>
    <col min="8699" max="8699" width="14.140625" style="195" customWidth="1"/>
    <col min="8700" max="8714" width="0" style="195" hidden="1" customWidth="1"/>
    <col min="8715" max="8722" width="11.7109375" style="195" customWidth="1"/>
    <col min="8723" max="8723" width="45.140625" style="195" customWidth="1"/>
    <col min="8724" max="8734" width="11.7109375" style="195" customWidth="1"/>
    <col min="8735" max="8942" width="11.7109375" style="195"/>
    <col min="8943" max="8943" width="4.140625" style="195" customWidth="1"/>
    <col min="8944" max="8944" width="15.85546875" style="195" bestFit="1" customWidth="1"/>
    <col min="8945" max="8945" width="30.7109375" style="195" customWidth="1"/>
    <col min="8946" max="8947" width="32.5703125" style="195" customWidth="1"/>
    <col min="8948" max="8948" width="14.5703125" style="195" customWidth="1"/>
    <col min="8949" max="8949" width="12.28515625" style="195" customWidth="1"/>
    <col min="8950" max="8950" width="12.5703125" style="195" customWidth="1"/>
    <col min="8951" max="8951" width="27" style="195" customWidth="1"/>
    <col min="8952" max="8952" width="15" style="195" customWidth="1"/>
    <col min="8953" max="8953" width="18.28515625" style="195" customWidth="1"/>
    <col min="8954" max="8954" width="18.85546875" style="195" customWidth="1"/>
    <col min="8955" max="8955" width="14.140625" style="195" customWidth="1"/>
    <col min="8956" max="8970" width="0" style="195" hidden="1" customWidth="1"/>
    <col min="8971" max="8978" width="11.7109375" style="195" customWidth="1"/>
    <col min="8979" max="8979" width="45.140625" style="195" customWidth="1"/>
    <col min="8980" max="8990" width="11.7109375" style="195" customWidth="1"/>
    <col min="8991" max="9198" width="11.7109375" style="195"/>
    <col min="9199" max="9199" width="4.140625" style="195" customWidth="1"/>
    <col min="9200" max="9200" width="15.85546875" style="195" bestFit="1" customWidth="1"/>
    <col min="9201" max="9201" width="30.7109375" style="195" customWidth="1"/>
    <col min="9202" max="9203" width="32.5703125" style="195" customWidth="1"/>
    <col min="9204" max="9204" width="14.5703125" style="195" customWidth="1"/>
    <col min="9205" max="9205" width="12.28515625" style="195" customWidth="1"/>
    <col min="9206" max="9206" width="12.5703125" style="195" customWidth="1"/>
    <col min="9207" max="9207" width="27" style="195" customWidth="1"/>
    <col min="9208" max="9208" width="15" style="195" customWidth="1"/>
    <col min="9209" max="9209" width="18.28515625" style="195" customWidth="1"/>
    <col min="9210" max="9210" width="18.85546875" style="195" customWidth="1"/>
    <col min="9211" max="9211" width="14.140625" style="195" customWidth="1"/>
    <col min="9212" max="9226" width="0" style="195" hidden="1" customWidth="1"/>
    <col min="9227" max="9234" width="11.7109375" style="195" customWidth="1"/>
    <col min="9235" max="9235" width="45.140625" style="195" customWidth="1"/>
    <col min="9236" max="9246" width="11.7109375" style="195" customWidth="1"/>
    <col min="9247" max="9454" width="11.7109375" style="195"/>
    <col min="9455" max="9455" width="4.140625" style="195" customWidth="1"/>
    <col min="9456" max="9456" width="15.85546875" style="195" bestFit="1" customWidth="1"/>
    <col min="9457" max="9457" width="30.7109375" style="195" customWidth="1"/>
    <col min="9458" max="9459" width="32.5703125" style="195" customWidth="1"/>
    <col min="9460" max="9460" width="14.5703125" style="195" customWidth="1"/>
    <col min="9461" max="9461" width="12.28515625" style="195" customWidth="1"/>
    <col min="9462" max="9462" width="12.5703125" style="195" customWidth="1"/>
    <col min="9463" max="9463" width="27" style="195" customWidth="1"/>
    <col min="9464" max="9464" width="15" style="195" customWidth="1"/>
    <col min="9465" max="9465" width="18.28515625" style="195" customWidth="1"/>
    <col min="9466" max="9466" width="18.85546875" style="195" customWidth="1"/>
    <col min="9467" max="9467" width="14.140625" style="195" customWidth="1"/>
    <col min="9468" max="9482" width="0" style="195" hidden="1" customWidth="1"/>
    <col min="9483" max="9490" width="11.7109375" style="195" customWidth="1"/>
    <col min="9491" max="9491" width="45.140625" style="195" customWidth="1"/>
    <col min="9492" max="9502" width="11.7109375" style="195" customWidth="1"/>
    <col min="9503" max="9710" width="11.7109375" style="195"/>
    <col min="9711" max="9711" width="4.140625" style="195" customWidth="1"/>
    <col min="9712" max="9712" width="15.85546875" style="195" bestFit="1" customWidth="1"/>
    <col min="9713" max="9713" width="30.7109375" style="195" customWidth="1"/>
    <col min="9714" max="9715" width="32.5703125" style="195" customWidth="1"/>
    <col min="9716" max="9716" width="14.5703125" style="195" customWidth="1"/>
    <col min="9717" max="9717" width="12.28515625" style="195" customWidth="1"/>
    <col min="9718" max="9718" width="12.5703125" style="195" customWidth="1"/>
    <col min="9719" max="9719" width="27" style="195" customWidth="1"/>
    <col min="9720" max="9720" width="15" style="195" customWidth="1"/>
    <col min="9721" max="9721" width="18.28515625" style="195" customWidth="1"/>
    <col min="9722" max="9722" width="18.85546875" style="195" customWidth="1"/>
    <col min="9723" max="9723" width="14.140625" style="195" customWidth="1"/>
    <col min="9724" max="9738" width="0" style="195" hidden="1" customWidth="1"/>
    <col min="9739" max="9746" width="11.7109375" style="195" customWidth="1"/>
    <col min="9747" max="9747" width="45.140625" style="195" customWidth="1"/>
    <col min="9748" max="9758" width="11.7109375" style="195" customWidth="1"/>
    <col min="9759" max="9966" width="11.7109375" style="195"/>
    <col min="9967" max="9967" width="4.140625" style="195" customWidth="1"/>
    <col min="9968" max="9968" width="15.85546875" style="195" bestFit="1" customWidth="1"/>
    <col min="9969" max="9969" width="30.7109375" style="195" customWidth="1"/>
    <col min="9970" max="9971" width="32.5703125" style="195" customWidth="1"/>
    <col min="9972" max="9972" width="14.5703125" style="195" customWidth="1"/>
    <col min="9973" max="9973" width="12.28515625" style="195" customWidth="1"/>
    <col min="9974" max="9974" width="12.5703125" style="195" customWidth="1"/>
    <col min="9975" max="9975" width="27" style="195" customWidth="1"/>
    <col min="9976" max="9976" width="15" style="195" customWidth="1"/>
    <col min="9977" max="9977" width="18.28515625" style="195" customWidth="1"/>
    <col min="9978" max="9978" width="18.85546875" style="195" customWidth="1"/>
    <col min="9979" max="9979" width="14.140625" style="195" customWidth="1"/>
    <col min="9980" max="9994" width="0" style="195" hidden="1" customWidth="1"/>
    <col min="9995" max="10002" width="11.7109375" style="195" customWidth="1"/>
    <col min="10003" max="10003" width="45.140625" style="195" customWidth="1"/>
    <col min="10004" max="10014" width="11.7109375" style="195" customWidth="1"/>
    <col min="10015" max="10222" width="11.7109375" style="195"/>
    <col min="10223" max="10223" width="4.140625" style="195" customWidth="1"/>
    <col min="10224" max="10224" width="15.85546875" style="195" bestFit="1" customWidth="1"/>
    <col min="10225" max="10225" width="30.7109375" style="195" customWidth="1"/>
    <col min="10226" max="10227" width="32.5703125" style="195" customWidth="1"/>
    <col min="10228" max="10228" width="14.5703125" style="195" customWidth="1"/>
    <col min="10229" max="10229" width="12.28515625" style="195" customWidth="1"/>
    <col min="10230" max="10230" width="12.5703125" style="195" customWidth="1"/>
    <col min="10231" max="10231" width="27" style="195" customWidth="1"/>
    <col min="10232" max="10232" width="15" style="195" customWidth="1"/>
    <col min="10233" max="10233" width="18.28515625" style="195" customWidth="1"/>
    <col min="10234" max="10234" width="18.85546875" style="195" customWidth="1"/>
    <col min="10235" max="10235" width="14.140625" style="195" customWidth="1"/>
    <col min="10236" max="10250" width="0" style="195" hidden="1" customWidth="1"/>
    <col min="10251" max="10258" width="11.7109375" style="195" customWidth="1"/>
    <col min="10259" max="10259" width="45.140625" style="195" customWidth="1"/>
    <col min="10260" max="10270" width="11.7109375" style="195" customWidth="1"/>
    <col min="10271" max="10478" width="11.7109375" style="195"/>
    <col min="10479" max="10479" width="4.140625" style="195" customWidth="1"/>
    <col min="10480" max="10480" width="15.85546875" style="195" bestFit="1" customWidth="1"/>
    <col min="10481" max="10481" width="30.7109375" style="195" customWidth="1"/>
    <col min="10482" max="10483" width="32.5703125" style="195" customWidth="1"/>
    <col min="10484" max="10484" width="14.5703125" style="195" customWidth="1"/>
    <col min="10485" max="10485" width="12.28515625" style="195" customWidth="1"/>
    <col min="10486" max="10486" width="12.5703125" style="195" customWidth="1"/>
    <col min="10487" max="10487" width="27" style="195" customWidth="1"/>
    <col min="10488" max="10488" width="15" style="195" customWidth="1"/>
    <col min="10489" max="10489" width="18.28515625" style="195" customWidth="1"/>
    <col min="10490" max="10490" width="18.85546875" style="195" customWidth="1"/>
    <col min="10491" max="10491" width="14.140625" style="195" customWidth="1"/>
    <col min="10492" max="10506" width="0" style="195" hidden="1" customWidth="1"/>
    <col min="10507" max="10514" width="11.7109375" style="195" customWidth="1"/>
    <col min="10515" max="10515" width="45.140625" style="195" customWidth="1"/>
    <col min="10516" max="10526" width="11.7109375" style="195" customWidth="1"/>
    <col min="10527" max="10734" width="11.7109375" style="195"/>
    <col min="10735" max="10735" width="4.140625" style="195" customWidth="1"/>
    <col min="10736" max="10736" width="15.85546875" style="195" bestFit="1" customWidth="1"/>
    <col min="10737" max="10737" width="30.7109375" style="195" customWidth="1"/>
    <col min="10738" max="10739" width="32.5703125" style="195" customWidth="1"/>
    <col min="10740" max="10740" width="14.5703125" style="195" customWidth="1"/>
    <col min="10741" max="10741" width="12.28515625" style="195" customWidth="1"/>
    <col min="10742" max="10742" width="12.5703125" style="195" customWidth="1"/>
    <col min="10743" max="10743" width="27" style="195" customWidth="1"/>
    <col min="10744" max="10744" width="15" style="195" customWidth="1"/>
    <col min="10745" max="10745" width="18.28515625" style="195" customWidth="1"/>
    <col min="10746" max="10746" width="18.85546875" style="195" customWidth="1"/>
    <col min="10747" max="10747" width="14.140625" style="195" customWidth="1"/>
    <col min="10748" max="10762" width="0" style="195" hidden="1" customWidth="1"/>
    <col min="10763" max="10770" width="11.7109375" style="195" customWidth="1"/>
    <col min="10771" max="10771" width="45.140625" style="195" customWidth="1"/>
    <col min="10772" max="10782" width="11.7109375" style="195" customWidth="1"/>
    <col min="10783" max="10990" width="11.7109375" style="195"/>
    <col min="10991" max="10991" width="4.140625" style="195" customWidth="1"/>
    <col min="10992" max="10992" width="15.85546875" style="195" bestFit="1" customWidth="1"/>
    <col min="10993" max="10993" width="30.7109375" style="195" customWidth="1"/>
    <col min="10994" max="10995" width="32.5703125" style="195" customWidth="1"/>
    <col min="10996" max="10996" width="14.5703125" style="195" customWidth="1"/>
    <col min="10997" max="10997" width="12.28515625" style="195" customWidth="1"/>
    <col min="10998" max="10998" width="12.5703125" style="195" customWidth="1"/>
    <col min="10999" max="10999" width="27" style="195" customWidth="1"/>
    <col min="11000" max="11000" width="15" style="195" customWidth="1"/>
    <col min="11001" max="11001" width="18.28515625" style="195" customWidth="1"/>
    <col min="11002" max="11002" width="18.85546875" style="195" customWidth="1"/>
    <col min="11003" max="11003" width="14.140625" style="195" customWidth="1"/>
    <col min="11004" max="11018" width="0" style="195" hidden="1" customWidth="1"/>
    <col min="11019" max="11026" width="11.7109375" style="195" customWidth="1"/>
    <col min="11027" max="11027" width="45.140625" style="195" customWidth="1"/>
    <col min="11028" max="11038" width="11.7109375" style="195" customWidth="1"/>
    <col min="11039" max="11246" width="11.7109375" style="195"/>
    <col min="11247" max="11247" width="4.140625" style="195" customWidth="1"/>
    <col min="11248" max="11248" width="15.85546875" style="195" bestFit="1" customWidth="1"/>
    <col min="11249" max="11249" width="30.7109375" style="195" customWidth="1"/>
    <col min="11250" max="11251" width="32.5703125" style="195" customWidth="1"/>
    <col min="11252" max="11252" width="14.5703125" style="195" customWidth="1"/>
    <col min="11253" max="11253" width="12.28515625" style="195" customWidth="1"/>
    <col min="11254" max="11254" width="12.5703125" style="195" customWidth="1"/>
    <col min="11255" max="11255" width="27" style="195" customWidth="1"/>
    <col min="11256" max="11256" width="15" style="195" customWidth="1"/>
    <col min="11257" max="11257" width="18.28515625" style="195" customWidth="1"/>
    <col min="11258" max="11258" width="18.85546875" style="195" customWidth="1"/>
    <col min="11259" max="11259" width="14.140625" style="195" customWidth="1"/>
    <col min="11260" max="11274" width="0" style="195" hidden="1" customWidth="1"/>
    <col min="11275" max="11282" width="11.7109375" style="195" customWidth="1"/>
    <col min="11283" max="11283" width="45.140625" style="195" customWidth="1"/>
    <col min="11284" max="11294" width="11.7109375" style="195" customWidth="1"/>
    <col min="11295" max="11502" width="11.7109375" style="195"/>
    <col min="11503" max="11503" width="4.140625" style="195" customWidth="1"/>
    <col min="11504" max="11504" width="15.85546875" style="195" bestFit="1" customWidth="1"/>
    <col min="11505" max="11505" width="30.7109375" style="195" customWidth="1"/>
    <col min="11506" max="11507" width="32.5703125" style="195" customWidth="1"/>
    <col min="11508" max="11508" width="14.5703125" style="195" customWidth="1"/>
    <col min="11509" max="11509" width="12.28515625" style="195" customWidth="1"/>
    <col min="11510" max="11510" width="12.5703125" style="195" customWidth="1"/>
    <col min="11511" max="11511" width="27" style="195" customWidth="1"/>
    <col min="11512" max="11512" width="15" style="195" customWidth="1"/>
    <col min="11513" max="11513" width="18.28515625" style="195" customWidth="1"/>
    <col min="11514" max="11514" width="18.85546875" style="195" customWidth="1"/>
    <col min="11515" max="11515" width="14.140625" style="195" customWidth="1"/>
    <col min="11516" max="11530" width="0" style="195" hidden="1" customWidth="1"/>
    <col min="11531" max="11538" width="11.7109375" style="195" customWidth="1"/>
    <col min="11539" max="11539" width="45.140625" style="195" customWidth="1"/>
    <col min="11540" max="11550" width="11.7109375" style="195" customWidth="1"/>
    <col min="11551" max="11758" width="11.7109375" style="195"/>
    <col min="11759" max="11759" width="4.140625" style="195" customWidth="1"/>
    <col min="11760" max="11760" width="15.85546875" style="195" bestFit="1" customWidth="1"/>
    <col min="11761" max="11761" width="30.7109375" style="195" customWidth="1"/>
    <col min="11762" max="11763" width="32.5703125" style="195" customWidth="1"/>
    <col min="11764" max="11764" width="14.5703125" style="195" customWidth="1"/>
    <col min="11765" max="11765" width="12.28515625" style="195" customWidth="1"/>
    <col min="11766" max="11766" width="12.5703125" style="195" customWidth="1"/>
    <col min="11767" max="11767" width="27" style="195" customWidth="1"/>
    <col min="11768" max="11768" width="15" style="195" customWidth="1"/>
    <col min="11769" max="11769" width="18.28515625" style="195" customWidth="1"/>
    <col min="11770" max="11770" width="18.85546875" style="195" customWidth="1"/>
    <col min="11771" max="11771" width="14.140625" style="195" customWidth="1"/>
    <col min="11772" max="11786" width="0" style="195" hidden="1" customWidth="1"/>
    <col min="11787" max="11794" width="11.7109375" style="195" customWidth="1"/>
    <col min="11795" max="11795" width="45.140625" style="195" customWidth="1"/>
    <col min="11796" max="11806" width="11.7109375" style="195" customWidth="1"/>
    <col min="11807" max="12014" width="11.7109375" style="195"/>
    <col min="12015" max="12015" width="4.140625" style="195" customWidth="1"/>
    <col min="12016" max="12016" width="15.85546875" style="195" bestFit="1" customWidth="1"/>
    <col min="12017" max="12017" width="30.7109375" style="195" customWidth="1"/>
    <col min="12018" max="12019" width="32.5703125" style="195" customWidth="1"/>
    <col min="12020" max="12020" width="14.5703125" style="195" customWidth="1"/>
    <col min="12021" max="12021" width="12.28515625" style="195" customWidth="1"/>
    <col min="12022" max="12022" width="12.5703125" style="195" customWidth="1"/>
    <col min="12023" max="12023" width="27" style="195" customWidth="1"/>
    <col min="12024" max="12024" width="15" style="195" customWidth="1"/>
    <col min="12025" max="12025" width="18.28515625" style="195" customWidth="1"/>
    <col min="12026" max="12026" width="18.85546875" style="195" customWidth="1"/>
    <col min="12027" max="12027" width="14.140625" style="195" customWidth="1"/>
    <col min="12028" max="12042" width="0" style="195" hidden="1" customWidth="1"/>
    <col min="12043" max="12050" width="11.7109375" style="195" customWidth="1"/>
    <col min="12051" max="12051" width="45.140625" style="195" customWidth="1"/>
    <col min="12052" max="12062" width="11.7109375" style="195" customWidth="1"/>
    <col min="12063" max="12270" width="11.7109375" style="195"/>
    <col min="12271" max="12271" width="4.140625" style="195" customWidth="1"/>
    <col min="12272" max="12272" width="15.85546875" style="195" bestFit="1" customWidth="1"/>
    <col min="12273" max="12273" width="30.7109375" style="195" customWidth="1"/>
    <col min="12274" max="12275" width="32.5703125" style="195" customWidth="1"/>
    <col min="12276" max="12276" width="14.5703125" style="195" customWidth="1"/>
    <col min="12277" max="12277" width="12.28515625" style="195" customWidth="1"/>
    <col min="12278" max="12278" width="12.5703125" style="195" customWidth="1"/>
    <col min="12279" max="12279" width="27" style="195" customWidth="1"/>
    <col min="12280" max="12280" width="15" style="195" customWidth="1"/>
    <col min="12281" max="12281" width="18.28515625" style="195" customWidth="1"/>
    <col min="12282" max="12282" width="18.85546875" style="195" customWidth="1"/>
    <col min="12283" max="12283" width="14.140625" style="195" customWidth="1"/>
    <col min="12284" max="12298" width="0" style="195" hidden="1" customWidth="1"/>
    <col min="12299" max="12306" width="11.7109375" style="195" customWidth="1"/>
    <col min="12307" max="12307" width="45.140625" style="195" customWidth="1"/>
    <col min="12308" max="12318" width="11.7109375" style="195" customWidth="1"/>
    <col min="12319" max="12526" width="11.7109375" style="195"/>
    <col min="12527" max="12527" width="4.140625" style="195" customWidth="1"/>
    <col min="12528" max="12528" width="15.85546875" style="195" bestFit="1" customWidth="1"/>
    <col min="12529" max="12529" width="30.7109375" style="195" customWidth="1"/>
    <col min="12530" max="12531" width="32.5703125" style="195" customWidth="1"/>
    <col min="12532" max="12532" width="14.5703125" style="195" customWidth="1"/>
    <col min="12533" max="12533" width="12.28515625" style="195" customWidth="1"/>
    <col min="12534" max="12534" width="12.5703125" style="195" customWidth="1"/>
    <col min="12535" max="12535" width="27" style="195" customWidth="1"/>
    <col min="12536" max="12536" width="15" style="195" customWidth="1"/>
    <col min="12537" max="12537" width="18.28515625" style="195" customWidth="1"/>
    <col min="12538" max="12538" width="18.85546875" style="195" customWidth="1"/>
    <col min="12539" max="12539" width="14.140625" style="195" customWidth="1"/>
    <col min="12540" max="12554" width="0" style="195" hidden="1" customWidth="1"/>
    <col min="12555" max="12562" width="11.7109375" style="195" customWidth="1"/>
    <col min="12563" max="12563" width="45.140625" style="195" customWidth="1"/>
    <col min="12564" max="12574" width="11.7109375" style="195" customWidth="1"/>
    <col min="12575" max="12782" width="11.7109375" style="195"/>
    <col min="12783" max="12783" width="4.140625" style="195" customWidth="1"/>
    <col min="12784" max="12784" width="15.85546875" style="195" bestFit="1" customWidth="1"/>
    <col min="12785" max="12785" width="30.7109375" style="195" customWidth="1"/>
    <col min="12786" max="12787" width="32.5703125" style="195" customWidth="1"/>
    <col min="12788" max="12788" width="14.5703125" style="195" customWidth="1"/>
    <col min="12789" max="12789" width="12.28515625" style="195" customWidth="1"/>
    <col min="12790" max="12790" width="12.5703125" style="195" customWidth="1"/>
    <col min="12791" max="12791" width="27" style="195" customWidth="1"/>
    <col min="12792" max="12792" width="15" style="195" customWidth="1"/>
    <col min="12793" max="12793" width="18.28515625" style="195" customWidth="1"/>
    <col min="12794" max="12794" width="18.85546875" style="195" customWidth="1"/>
    <col min="12795" max="12795" width="14.140625" style="195" customWidth="1"/>
    <col min="12796" max="12810" width="0" style="195" hidden="1" customWidth="1"/>
    <col min="12811" max="12818" width="11.7109375" style="195" customWidth="1"/>
    <col min="12819" max="12819" width="45.140625" style="195" customWidth="1"/>
    <col min="12820" max="12830" width="11.7109375" style="195" customWidth="1"/>
    <col min="12831" max="13038" width="11.7109375" style="195"/>
    <col min="13039" max="13039" width="4.140625" style="195" customWidth="1"/>
    <col min="13040" max="13040" width="15.85546875" style="195" bestFit="1" customWidth="1"/>
    <col min="13041" max="13041" width="30.7109375" style="195" customWidth="1"/>
    <col min="13042" max="13043" width="32.5703125" style="195" customWidth="1"/>
    <col min="13044" max="13044" width="14.5703125" style="195" customWidth="1"/>
    <col min="13045" max="13045" width="12.28515625" style="195" customWidth="1"/>
    <col min="13046" max="13046" width="12.5703125" style="195" customWidth="1"/>
    <col min="13047" max="13047" width="27" style="195" customWidth="1"/>
    <col min="13048" max="13048" width="15" style="195" customWidth="1"/>
    <col min="13049" max="13049" width="18.28515625" style="195" customWidth="1"/>
    <col min="13050" max="13050" width="18.85546875" style="195" customWidth="1"/>
    <col min="13051" max="13051" width="14.140625" style="195" customWidth="1"/>
    <col min="13052" max="13066" width="0" style="195" hidden="1" customWidth="1"/>
    <col min="13067" max="13074" width="11.7109375" style="195" customWidth="1"/>
    <col min="13075" max="13075" width="45.140625" style="195" customWidth="1"/>
    <col min="13076" max="13086" width="11.7109375" style="195" customWidth="1"/>
    <col min="13087" max="13294" width="11.7109375" style="195"/>
    <col min="13295" max="13295" width="4.140625" style="195" customWidth="1"/>
    <col min="13296" max="13296" width="15.85546875" style="195" bestFit="1" customWidth="1"/>
    <col min="13297" max="13297" width="30.7109375" style="195" customWidth="1"/>
    <col min="13298" max="13299" width="32.5703125" style="195" customWidth="1"/>
    <col min="13300" max="13300" width="14.5703125" style="195" customWidth="1"/>
    <col min="13301" max="13301" width="12.28515625" style="195" customWidth="1"/>
    <col min="13302" max="13302" width="12.5703125" style="195" customWidth="1"/>
    <col min="13303" max="13303" width="27" style="195" customWidth="1"/>
    <col min="13304" max="13304" width="15" style="195" customWidth="1"/>
    <col min="13305" max="13305" width="18.28515625" style="195" customWidth="1"/>
    <col min="13306" max="13306" width="18.85546875" style="195" customWidth="1"/>
    <col min="13307" max="13307" width="14.140625" style="195" customWidth="1"/>
    <col min="13308" max="13322" width="0" style="195" hidden="1" customWidth="1"/>
    <col min="13323" max="13330" width="11.7109375" style="195" customWidth="1"/>
    <col min="13331" max="13331" width="45.140625" style="195" customWidth="1"/>
    <col min="13332" max="13342" width="11.7109375" style="195" customWidth="1"/>
    <col min="13343" max="13550" width="11.7109375" style="195"/>
    <col min="13551" max="13551" width="4.140625" style="195" customWidth="1"/>
    <col min="13552" max="13552" width="15.85546875" style="195" bestFit="1" customWidth="1"/>
    <col min="13553" max="13553" width="30.7109375" style="195" customWidth="1"/>
    <col min="13554" max="13555" width="32.5703125" style="195" customWidth="1"/>
    <col min="13556" max="13556" width="14.5703125" style="195" customWidth="1"/>
    <col min="13557" max="13557" width="12.28515625" style="195" customWidth="1"/>
    <col min="13558" max="13558" width="12.5703125" style="195" customWidth="1"/>
    <col min="13559" max="13559" width="27" style="195" customWidth="1"/>
    <col min="13560" max="13560" width="15" style="195" customWidth="1"/>
    <col min="13561" max="13561" width="18.28515625" style="195" customWidth="1"/>
    <col min="13562" max="13562" width="18.85546875" style="195" customWidth="1"/>
    <col min="13563" max="13563" width="14.140625" style="195" customWidth="1"/>
    <col min="13564" max="13578" width="0" style="195" hidden="1" customWidth="1"/>
    <col min="13579" max="13586" width="11.7109375" style="195" customWidth="1"/>
    <col min="13587" max="13587" width="45.140625" style="195" customWidth="1"/>
    <col min="13588" max="13598" width="11.7109375" style="195" customWidth="1"/>
    <col min="13599" max="13806" width="11.7109375" style="195"/>
    <col min="13807" max="13807" width="4.140625" style="195" customWidth="1"/>
    <col min="13808" max="13808" width="15.85546875" style="195" bestFit="1" customWidth="1"/>
    <col min="13809" max="13809" width="30.7109375" style="195" customWidth="1"/>
    <col min="13810" max="13811" width="32.5703125" style="195" customWidth="1"/>
    <col min="13812" max="13812" width="14.5703125" style="195" customWidth="1"/>
    <col min="13813" max="13813" width="12.28515625" style="195" customWidth="1"/>
    <col min="13814" max="13814" width="12.5703125" style="195" customWidth="1"/>
    <col min="13815" max="13815" width="27" style="195" customWidth="1"/>
    <col min="13816" max="13816" width="15" style="195" customWidth="1"/>
    <col min="13817" max="13817" width="18.28515625" style="195" customWidth="1"/>
    <col min="13818" max="13818" width="18.85546875" style="195" customWidth="1"/>
    <col min="13819" max="13819" width="14.140625" style="195" customWidth="1"/>
    <col min="13820" max="13834" width="0" style="195" hidden="1" customWidth="1"/>
    <col min="13835" max="13842" width="11.7109375" style="195" customWidth="1"/>
    <col min="13843" max="13843" width="45.140625" style="195" customWidth="1"/>
    <col min="13844" max="13854" width="11.7109375" style="195" customWidth="1"/>
    <col min="13855" max="14062" width="11.7109375" style="195"/>
    <col min="14063" max="14063" width="4.140625" style="195" customWidth="1"/>
    <col min="14064" max="14064" width="15.85546875" style="195" bestFit="1" customWidth="1"/>
    <col min="14065" max="14065" width="30.7109375" style="195" customWidth="1"/>
    <col min="14066" max="14067" width="32.5703125" style="195" customWidth="1"/>
    <col min="14068" max="14068" width="14.5703125" style="195" customWidth="1"/>
    <col min="14069" max="14069" width="12.28515625" style="195" customWidth="1"/>
    <col min="14070" max="14070" width="12.5703125" style="195" customWidth="1"/>
    <col min="14071" max="14071" width="27" style="195" customWidth="1"/>
    <col min="14072" max="14072" width="15" style="195" customWidth="1"/>
    <col min="14073" max="14073" width="18.28515625" style="195" customWidth="1"/>
    <col min="14074" max="14074" width="18.85546875" style="195" customWidth="1"/>
    <col min="14075" max="14075" width="14.140625" style="195" customWidth="1"/>
    <col min="14076" max="14090" width="0" style="195" hidden="1" customWidth="1"/>
    <col min="14091" max="14098" width="11.7109375" style="195" customWidth="1"/>
    <col min="14099" max="14099" width="45.140625" style="195" customWidth="1"/>
    <col min="14100" max="14110" width="11.7109375" style="195" customWidth="1"/>
    <col min="14111" max="14318" width="11.7109375" style="195"/>
    <col min="14319" max="14319" width="4.140625" style="195" customWidth="1"/>
    <col min="14320" max="14320" width="15.85546875" style="195" bestFit="1" customWidth="1"/>
    <col min="14321" max="14321" width="30.7109375" style="195" customWidth="1"/>
    <col min="14322" max="14323" width="32.5703125" style="195" customWidth="1"/>
    <col min="14324" max="14324" width="14.5703125" style="195" customWidth="1"/>
    <col min="14325" max="14325" width="12.28515625" style="195" customWidth="1"/>
    <col min="14326" max="14326" width="12.5703125" style="195" customWidth="1"/>
    <col min="14327" max="14327" width="27" style="195" customWidth="1"/>
    <col min="14328" max="14328" width="15" style="195" customWidth="1"/>
    <col min="14329" max="14329" width="18.28515625" style="195" customWidth="1"/>
    <col min="14330" max="14330" width="18.85546875" style="195" customWidth="1"/>
    <col min="14331" max="14331" width="14.140625" style="195" customWidth="1"/>
    <col min="14332" max="14346" width="0" style="195" hidden="1" customWidth="1"/>
    <col min="14347" max="14354" width="11.7109375" style="195" customWidth="1"/>
    <col min="14355" max="14355" width="45.140625" style="195" customWidth="1"/>
    <col min="14356" max="14366" width="11.7109375" style="195" customWidth="1"/>
    <col min="14367" max="14574" width="11.7109375" style="195"/>
    <col min="14575" max="14575" width="4.140625" style="195" customWidth="1"/>
    <col min="14576" max="14576" width="15.85546875" style="195" bestFit="1" customWidth="1"/>
    <col min="14577" max="14577" width="30.7109375" style="195" customWidth="1"/>
    <col min="14578" max="14579" width="32.5703125" style="195" customWidth="1"/>
    <col min="14580" max="14580" width="14.5703125" style="195" customWidth="1"/>
    <col min="14581" max="14581" width="12.28515625" style="195" customWidth="1"/>
    <col min="14582" max="14582" width="12.5703125" style="195" customWidth="1"/>
    <col min="14583" max="14583" width="27" style="195" customWidth="1"/>
    <col min="14584" max="14584" width="15" style="195" customWidth="1"/>
    <col min="14585" max="14585" width="18.28515625" style="195" customWidth="1"/>
    <col min="14586" max="14586" width="18.85546875" style="195" customWidth="1"/>
    <col min="14587" max="14587" width="14.140625" style="195" customWidth="1"/>
    <col min="14588" max="14602" width="0" style="195" hidden="1" customWidth="1"/>
    <col min="14603" max="14610" width="11.7109375" style="195" customWidth="1"/>
    <col min="14611" max="14611" width="45.140625" style="195" customWidth="1"/>
    <col min="14612" max="14622" width="11.7109375" style="195" customWidth="1"/>
    <col min="14623" max="14830" width="11.7109375" style="195"/>
    <col min="14831" max="14831" width="4.140625" style="195" customWidth="1"/>
    <col min="14832" max="14832" width="15.85546875" style="195" bestFit="1" customWidth="1"/>
    <col min="14833" max="14833" width="30.7109375" style="195" customWidth="1"/>
    <col min="14834" max="14835" width="32.5703125" style="195" customWidth="1"/>
    <col min="14836" max="14836" width="14.5703125" style="195" customWidth="1"/>
    <col min="14837" max="14837" width="12.28515625" style="195" customWidth="1"/>
    <col min="14838" max="14838" width="12.5703125" style="195" customWidth="1"/>
    <col min="14839" max="14839" width="27" style="195" customWidth="1"/>
    <col min="14840" max="14840" width="15" style="195" customWidth="1"/>
    <col min="14841" max="14841" width="18.28515625" style="195" customWidth="1"/>
    <col min="14842" max="14842" width="18.85546875" style="195" customWidth="1"/>
    <col min="14843" max="14843" width="14.140625" style="195" customWidth="1"/>
    <col min="14844" max="14858" width="0" style="195" hidden="1" customWidth="1"/>
    <col min="14859" max="14866" width="11.7109375" style="195" customWidth="1"/>
    <col min="14867" max="14867" width="45.140625" style="195" customWidth="1"/>
    <col min="14868" max="14878" width="11.7109375" style="195" customWidth="1"/>
    <col min="14879" max="15086" width="11.7109375" style="195"/>
    <col min="15087" max="15087" width="4.140625" style="195" customWidth="1"/>
    <col min="15088" max="15088" width="15.85546875" style="195" bestFit="1" customWidth="1"/>
    <col min="15089" max="15089" width="30.7109375" style="195" customWidth="1"/>
    <col min="15090" max="15091" width="32.5703125" style="195" customWidth="1"/>
    <col min="15092" max="15092" width="14.5703125" style="195" customWidth="1"/>
    <col min="15093" max="15093" width="12.28515625" style="195" customWidth="1"/>
    <col min="15094" max="15094" width="12.5703125" style="195" customWidth="1"/>
    <col min="15095" max="15095" width="27" style="195" customWidth="1"/>
    <col min="15096" max="15096" width="15" style="195" customWidth="1"/>
    <col min="15097" max="15097" width="18.28515625" style="195" customWidth="1"/>
    <col min="15098" max="15098" width="18.85546875" style="195" customWidth="1"/>
    <col min="15099" max="15099" width="14.140625" style="195" customWidth="1"/>
    <col min="15100" max="15114" width="0" style="195" hidden="1" customWidth="1"/>
    <col min="15115" max="15122" width="11.7109375" style="195" customWidth="1"/>
    <col min="15123" max="15123" width="45.140625" style="195" customWidth="1"/>
    <col min="15124" max="15134" width="11.7109375" style="195" customWidth="1"/>
    <col min="15135" max="15342" width="11.7109375" style="195"/>
    <col min="15343" max="15343" width="4.140625" style="195" customWidth="1"/>
    <col min="15344" max="15344" width="15.85546875" style="195" bestFit="1" customWidth="1"/>
    <col min="15345" max="15345" width="30.7109375" style="195" customWidth="1"/>
    <col min="15346" max="15347" width="32.5703125" style="195" customWidth="1"/>
    <col min="15348" max="15348" width="14.5703125" style="195" customWidth="1"/>
    <col min="15349" max="15349" width="12.28515625" style="195" customWidth="1"/>
    <col min="15350" max="15350" width="12.5703125" style="195" customWidth="1"/>
    <col min="15351" max="15351" width="27" style="195" customWidth="1"/>
    <col min="15352" max="15352" width="15" style="195" customWidth="1"/>
    <col min="15353" max="15353" width="18.28515625" style="195" customWidth="1"/>
    <col min="15354" max="15354" width="18.85546875" style="195" customWidth="1"/>
    <col min="15355" max="15355" width="14.140625" style="195" customWidth="1"/>
    <col min="15356" max="15370" width="0" style="195" hidden="1" customWidth="1"/>
    <col min="15371" max="15378" width="11.7109375" style="195" customWidth="1"/>
    <col min="15379" max="15379" width="45.140625" style="195" customWidth="1"/>
    <col min="15380" max="15390" width="11.7109375" style="195" customWidth="1"/>
    <col min="15391" max="15598" width="11.7109375" style="195"/>
    <col min="15599" max="15599" width="4.140625" style="195" customWidth="1"/>
    <col min="15600" max="15600" width="15.85546875" style="195" bestFit="1" customWidth="1"/>
    <col min="15601" max="15601" width="30.7109375" style="195" customWidth="1"/>
    <col min="15602" max="15603" width="32.5703125" style="195" customWidth="1"/>
    <col min="15604" max="15604" width="14.5703125" style="195" customWidth="1"/>
    <col min="15605" max="15605" width="12.28515625" style="195" customWidth="1"/>
    <col min="15606" max="15606" width="12.5703125" style="195" customWidth="1"/>
    <col min="15607" max="15607" width="27" style="195" customWidth="1"/>
    <col min="15608" max="15608" width="15" style="195" customWidth="1"/>
    <col min="15609" max="15609" width="18.28515625" style="195" customWidth="1"/>
    <col min="15610" max="15610" width="18.85546875" style="195" customWidth="1"/>
    <col min="15611" max="15611" width="14.140625" style="195" customWidth="1"/>
    <col min="15612" max="15626" width="0" style="195" hidden="1" customWidth="1"/>
    <col min="15627" max="15634" width="11.7109375" style="195" customWidth="1"/>
    <col min="15635" max="15635" width="45.140625" style="195" customWidth="1"/>
    <col min="15636" max="15646" width="11.7109375" style="195" customWidth="1"/>
    <col min="15647" max="15854" width="11.7109375" style="195"/>
    <col min="15855" max="15855" width="4.140625" style="195" customWidth="1"/>
    <col min="15856" max="15856" width="15.85546875" style="195" bestFit="1" customWidth="1"/>
    <col min="15857" max="15857" width="30.7109375" style="195" customWidth="1"/>
    <col min="15858" max="15859" width="32.5703125" style="195" customWidth="1"/>
    <col min="15860" max="15860" width="14.5703125" style="195" customWidth="1"/>
    <col min="15861" max="15861" width="12.28515625" style="195" customWidth="1"/>
    <col min="15862" max="15862" width="12.5703125" style="195" customWidth="1"/>
    <col min="15863" max="15863" width="27" style="195" customWidth="1"/>
    <col min="15864" max="15864" width="15" style="195" customWidth="1"/>
    <col min="15865" max="15865" width="18.28515625" style="195" customWidth="1"/>
    <col min="15866" max="15866" width="18.85546875" style="195" customWidth="1"/>
    <col min="15867" max="15867" width="14.140625" style="195" customWidth="1"/>
    <col min="15868" max="15882" width="0" style="195" hidden="1" customWidth="1"/>
    <col min="15883" max="15890" width="11.7109375" style="195" customWidth="1"/>
    <col min="15891" max="15891" width="45.140625" style="195" customWidth="1"/>
    <col min="15892" max="15902" width="11.7109375" style="195" customWidth="1"/>
    <col min="15903" max="16110" width="11.7109375" style="195"/>
    <col min="16111" max="16111" width="4.140625" style="195" customWidth="1"/>
    <col min="16112" max="16112" width="15.85546875" style="195" bestFit="1" customWidth="1"/>
    <col min="16113" max="16113" width="30.7109375" style="195" customWidth="1"/>
    <col min="16114" max="16115" width="32.5703125" style="195" customWidth="1"/>
    <col min="16116" max="16116" width="14.5703125" style="195" customWidth="1"/>
    <col min="16117" max="16117" width="12.28515625" style="195" customWidth="1"/>
    <col min="16118" max="16118" width="12.5703125" style="195" customWidth="1"/>
    <col min="16119" max="16119" width="27" style="195" customWidth="1"/>
    <col min="16120" max="16120" width="15" style="195" customWidth="1"/>
    <col min="16121" max="16121" width="18.28515625" style="195" customWidth="1"/>
    <col min="16122" max="16122" width="18.85546875" style="195" customWidth="1"/>
    <col min="16123" max="16123" width="14.140625" style="195" customWidth="1"/>
    <col min="16124" max="16138" width="0" style="195" hidden="1" customWidth="1"/>
    <col min="16139" max="16146" width="11.7109375" style="195" customWidth="1"/>
    <col min="16147" max="16147" width="45.140625" style="195" customWidth="1"/>
    <col min="16148" max="16158" width="11.7109375" style="195" customWidth="1"/>
    <col min="16159" max="16384" width="11.7109375" style="195"/>
  </cols>
  <sheetData>
    <row r="1" spans="1:19" s="176" customFormat="1" ht="21" x14ac:dyDescent="0.2">
      <c r="A1" s="840"/>
      <c r="B1" s="840"/>
      <c r="C1" s="840"/>
      <c r="D1" s="840"/>
      <c r="E1" s="840"/>
      <c r="F1" s="840"/>
      <c r="G1" s="840"/>
      <c r="H1" s="840"/>
      <c r="I1" s="840"/>
      <c r="J1" s="841"/>
      <c r="O1" s="177"/>
      <c r="P1" s="177"/>
      <c r="Q1" s="177"/>
      <c r="R1" s="177"/>
      <c r="S1" s="308"/>
    </row>
    <row r="2" spans="1:19" s="176" customFormat="1" ht="21" x14ac:dyDescent="0.2">
      <c r="A2" s="315"/>
      <c r="B2" s="473"/>
      <c r="C2" s="473"/>
      <c r="D2" s="473"/>
      <c r="E2" s="180"/>
      <c r="F2" s="473"/>
      <c r="G2" s="507"/>
      <c r="H2" s="496"/>
      <c r="I2" s="473"/>
      <c r="J2" s="309"/>
      <c r="O2" s="177"/>
      <c r="P2" s="177"/>
      <c r="Q2" s="177"/>
      <c r="R2" s="177"/>
      <c r="S2" s="308"/>
    </row>
    <row r="3" spans="1:19" s="176" customFormat="1" ht="21" x14ac:dyDescent="0.2">
      <c r="A3" s="315"/>
      <c r="B3" s="473"/>
      <c r="C3" s="473"/>
      <c r="D3" s="473"/>
      <c r="E3" s="180"/>
      <c r="F3" s="473"/>
      <c r="G3" s="507"/>
      <c r="H3" s="496"/>
      <c r="I3" s="473"/>
      <c r="J3" s="309"/>
      <c r="O3" s="177"/>
      <c r="P3" s="177"/>
      <c r="Q3" s="177"/>
      <c r="R3" s="177"/>
      <c r="S3" s="308"/>
    </row>
    <row r="4" spans="1:19" s="176" customFormat="1" ht="21" x14ac:dyDescent="0.2">
      <c r="A4" s="315"/>
      <c r="B4" s="473"/>
      <c r="C4" s="473"/>
      <c r="D4" s="473"/>
      <c r="E4" s="180"/>
      <c r="F4" s="473"/>
      <c r="G4" s="507"/>
      <c r="H4" s="496"/>
      <c r="I4" s="473"/>
      <c r="J4" s="309"/>
      <c r="O4" s="177"/>
      <c r="P4" s="177"/>
      <c r="Q4" s="177"/>
      <c r="R4" s="177"/>
      <c r="S4" s="308"/>
    </row>
    <row r="5" spans="1:19" s="176" customFormat="1" ht="21" x14ac:dyDescent="0.2">
      <c r="A5" s="315"/>
      <c r="B5" s="473"/>
      <c r="C5" s="473"/>
      <c r="D5" s="473"/>
      <c r="E5" s="180"/>
      <c r="F5" s="473"/>
      <c r="G5" s="507"/>
      <c r="H5" s="496"/>
      <c r="I5" s="473"/>
      <c r="J5" s="309"/>
      <c r="O5" s="177"/>
      <c r="P5" s="177"/>
      <c r="Q5" s="177"/>
      <c r="R5" s="177"/>
      <c r="S5" s="308"/>
    </row>
    <row r="6" spans="1:19" s="176" customFormat="1" ht="21" x14ac:dyDescent="0.2">
      <c r="A6" s="315"/>
      <c r="B6" s="473"/>
      <c r="C6" s="473"/>
      <c r="D6" s="473"/>
      <c r="E6" s="180"/>
      <c r="F6" s="473"/>
      <c r="G6" s="507"/>
      <c r="H6" s="496"/>
      <c r="I6" s="473"/>
      <c r="J6" s="309"/>
      <c r="O6" s="177"/>
      <c r="P6" s="177"/>
      <c r="Q6" s="177"/>
      <c r="R6" s="177"/>
      <c r="S6" s="308"/>
    </row>
    <row r="7" spans="1:19" s="176" customFormat="1" ht="21" x14ac:dyDescent="0.2">
      <c r="A7" s="315"/>
      <c r="B7" s="473"/>
      <c r="C7" s="473"/>
      <c r="D7" s="473"/>
      <c r="E7" s="180"/>
      <c r="F7" s="473"/>
      <c r="G7" s="507"/>
      <c r="H7" s="496"/>
      <c r="I7" s="473"/>
      <c r="J7" s="309"/>
      <c r="O7" s="177"/>
      <c r="P7" s="177"/>
      <c r="Q7" s="177"/>
      <c r="R7" s="177"/>
      <c r="S7" s="308"/>
    </row>
    <row r="8" spans="1:19" s="176" customFormat="1" ht="21" x14ac:dyDescent="0.2">
      <c r="A8" s="315"/>
      <c r="B8" s="473"/>
      <c r="C8" s="473"/>
      <c r="D8" s="473"/>
      <c r="E8" s="180"/>
      <c r="F8" s="473"/>
      <c r="G8" s="507"/>
      <c r="H8" s="496"/>
      <c r="I8" s="473"/>
      <c r="J8" s="309"/>
      <c r="O8" s="177"/>
      <c r="P8" s="177"/>
      <c r="Q8" s="177"/>
      <c r="R8" s="177"/>
      <c r="S8" s="308"/>
    </row>
    <row r="9" spans="1:19" s="176" customFormat="1" ht="21" x14ac:dyDescent="0.2">
      <c r="A9" s="315"/>
      <c r="B9" s="473"/>
      <c r="C9" s="473"/>
      <c r="D9" s="473"/>
      <c r="E9" s="179"/>
      <c r="F9" s="473"/>
      <c r="G9" s="507"/>
      <c r="H9" s="496"/>
      <c r="I9" s="473"/>
      <c r="J9" s="309"/>
      <c r="O9" s="177"/>
      <c r="P9" s="177"/>
      <c r="Q9" s="177"/>
      <c r="R9" s="177"/>
      <c r="S9" s="308"/>
    </row>
    <row r="10" spans="1:19" s="310" customFormat="1" ht="33.75" customHeight="1" x14ac:dyDescent="0.2">
      <c r="A10" s="889" t="s">
        <v>4042</v>
      </c>
      <c r="B10" s="889"/>
      <c r="C10" s="889"/>
      <c r="D10" s="889"/>
      <c r="E10" s="889"/>
      <c r="F10" s="889"/>
      <c r="G10" s="889"/>
      <c r="H10" s="889"/>
      <c r="I10" s="889"/>
      <c r="J10" s="889"/>
      <c r="K10" s="889"/>
      <c r="L10" s="889"/>
      <c r="M10" s="889"/>
      <c r="N10" s="889"/>
      <c r="O10" s="889"/>
      <c r="P10" s="889"/>
      <c r="Q10" s="889"/>
      <c r="R10" s="889"/>
      <c r="S10" s="889"/>
    </row>
    <row r="11" spans="1:19" s="310" customFormat="1" ht="31.5" customHeight="1" x14ac:dyDescent="0.2">
      <c r="A11" s="890" t="s">
        <v>7526</v>
      </c>
      <c r="B11" s="890"/>
      <c r="C11" s="890"/>
      <c r="D11" s="890"/>
      <c r="E11" s="890"/>
      <c r="F11" s="890"/>
      <c r="G11" s="890"/>
      <c r="H11" s="890"/>
      <c r="I11" s="890"/>
      <c r="J11" s="890"/>
      <c r="K11" s="890"/>
      <c r="L11" s="890"/>
      <c r="M11" s="890"/>
      <c r="N11" s="890"/>
      <c r="O11" s="890"/>
      <c r="P11" s="890"/>
      <c r="Q11" s="890"/>
      <c r="R11" s="890"/>
      <c r="S11" s="890"/>
    </row>
    <row r="12" spans="1:19" s="310" customFormat="1" ht="31.5" customHeight="1" x14ac:dyDescent="0.5">
      <c r="A12" s="891" t="s">
        <v>6831</v>
      </c>
      <c r="B12" s="891"/>
      <c r="C12" s="891"/>
      <c r="D12" s="891"/>
      <c r="E12" s="891"/>
      <c r="F12" s="891"/>
      <c r="G12" s="891"/>
      <c r="H12" s="891"/>
      <c r="I12" s="891"/>
      <c r="J12" s="891"/>
      <c r="K12" s="891"/>
      <c r="L12" s="891"/>
      <c r="M12" s="891"/>
      <c r="N12" s="891"/>
      <c r="O12" s="891"/>
      <c r="P12" s="891"/>
      <c r="Q12" s="891"/>
      <c r="R12" s="891"/>
      <c r="S12" s="891"/>
    </row>
    <row r="13" spans="1:19" s="176" customFormat="1" ht="12" customHeight="1" thickBot="1" x14ac:dyDescent="0.25">
      <c r="A13" s="990"/>
      <c r="B13" s="990"/>
      <c r="C13" s="990"/>
      <c r="D13" s="990"/>
      <c r="E13" s="472"/>
      <c r="F13" s="181"/>
      <c r="G13" s="182"/>
      <c r="H13" s="181"/>
      <c r="I13" s="184"/>
      <c r="J13" s="311"/>
      <c r="O13" s="177"/>
      <c r="P13" s="177"/>
      <c r="Q13" s="177"/>
      <c r="R13" s="177"/>
      <c r="S13" s="308"/>
    </row>
    <row r="14" spans="1:19" s="312" customFormat="1" ht="56.25" customHeight="1" thickTop="1" x14ac:dyDescent="0.15">
      <c r="A14" s="991" t="s">
        <v>4044</v>
      </c>
      <c r="B14" s="993" t="s">
        <v>5561</v>
      </c>
      <c r="C14" s="993" t="s">
        <v>6218</v>
      </c>
      <c r="D14" s="993" t="s">
        <v>3224</v>
      </c>
      <c r="E14" s="993" t="s">
        <v>3225</v>
      </c>
      <c r="F14" s="997" t="s">
        <v>3226</v>
      </c>
      <c r="G14" s="997" t="s">
        <v>6219</v>
      </c>
      <c r="H14" s="993" t="s">
        <v>6220</v>
      </c>
      <c r="I14" s="993" t="s">
        <v>3229</v>
      </c>
      <c r="J14" s="993" t="s">
        <v>3230</v>
      </c>
      <c r="K14" s="993" t="s">
        <v>1575</v>
      </c>
      <c r="L14" s="993"/>
      <c r="M14" s="993" t="s">
        <v>1576</v>
      </c>
      <c r="N14" s="993"/>
      <c r="O14" s="993" t="s">
        <v>1577</v>
      </c>
      <c r="P14" s="993"/>
      <c r="Q14" s="993"/>
      <c r="R14" s="993"/>
      <c r="S14" s="995" t="s">
        <v>1578</v>
      </c>
    </row>
    <row r="15" spans="1:19" s="312" customFormat="1" ht="9.75" x14ac:dyDescent="0.15">
      <c r="A15" s="992"/>
      <c r="B15" s="994"/>
      <c r="C15" s="994"/>
      <c r="D15" s="994"/>
      <c r="E15" s="994"/>
      <c r="F15" s="998"/>
      <c r="G15" s="998"/>
      <c r="H15" s="994"/>
      <c r="I15" s="994"/>
      <c r="J15" s="994"/>
      <c r="K15" s="517" t="s">
        <v>1581</v>
      </c>
      <c r="L15" s="517" t="s">
        <v>3231</v>
      </c>
      <c r="M15" s="517" t="s">
        <v>1581</v>
      </c>
      <c r="N15" s="517" t="s">
        <v>1580</v>
      </c>
      <c r="O15" s="517" t="s">
        <v>765</v>
      </c>
      <c r="P15" s="517" t="s">
        <v>766</v>
      </c>
      <c r="Q15" s="517" t="s">
        <v>767</v>
      </c>
      <c r="R15" s="517" t="s">
        <v>768</v>
      </c>
      <c r="S15" s="996"/>
    </row>
    <row r="16" spans="1:19" s="429" customFormat="1" ht="30" customHeight="1" x14ac:dyDescent="0.15">
      <c r="A16" s="520">
        <v>1</v>
      </c>
      <c r="B16" s="524" t="s">
        <v>5562</v>
      </c>
      <c r="C16" s="514" t="s">
        <v>6221</v>
      </c>
      <c r="D16" s="514" t="s">
        <v>3233</v>
      </c>
      <c r="E16" s="514" t="s">
        <v>3234</v>
      </c>
      <c r="F16" s="505">
        <v>16800</v>
      </c>
      <c r="G16" s="510" t="s">
        <v>3235</v>
      </c>
      <c r="H16" s="515">
        <v>43124</v>
      </c>
      <c r="I16" s="516" t="s">
        <v>6832</v>
      </c>
      <c r="J16" s="353" t="s">
        <v>5092</v>
      </c>
      <c r="K16" s="518" t="s">
        <v>6763</v>
      </c>
      <c r="L16" s="518" t="s">
        <v>6763</v>
      </c>
      <c r="M16" s="518" t="s">
        <v>6763</v>
      </c>
      <c r="N16" s="518" t="s">
        <v>6763</v>
      </c>
      <c r="O16" s="518" t="s">
        <v>6763</v>
      </c>
      <c r="P16" s="518" t="s">
        <v>6763</v>
      </c>
      <c r="Q16" s="518" t="s">
        <v>6763</v>
      </c>
      <c r="R16" s="518" t="s">
        <v>6763</v>
      </c>
      <c r="S16" s="476"/>
    </row>
    <row r="17" spans="1:19" s="429" customFormat="1" ht="29.25" customHeight="1" x14ac:dyDescent="0.15">
      <c r="A17" s="520">
        <v>2</v>
      </c>
      <c r="B17" s="524" t="s">
        <v>5563</v>
      </c>
      <c r="C17" s="970" t="s">
        <v>6222</v>
      </c>
      <c r="D17" s="514" t="s">
        <v>3240</v>
      </c>
      <c r="E17" s="970" t="s">
        <v>3234</v>
      </c>
      <c r="F17" s="505">
        <v>12000</v>
      </c>
      <c r="G17" s="510" t="s">
        <v>3235</v>
      </c>
      <c r="H17" s="515">
        <v>43124</v>
      </c>
      <c r="I17" s="999" t="s">
        <v>6832</v>
      </c>
      <c r="J17" s="353" t="s">
        <v>5093</v>
      </c>
      <c r="K17" s="975" t="s">
        <v>6763</v>
      </c>
      <c r="L17" s="975" t="s">
        <v>6763</v>
      </c>
      <c r="M17" s="975" t="s">
        <v>6763</v>
      </c>
      <c r="N17" s="975" t="s">
        <v>6763</v>
      </c>
      <c r="O17" s="975" t="s">
        <v>6763</v>
      </c>
      <c r="P17" s="975" t="s">
        <v>6763</v>
      </c>
      <c r="Q17" s="975" t="s">
        <v>6763</v>
      </c>
      <c r="R17" s="975" t="s">
        <v>6763</v>
      </c>
      <c r="S17" s="1000"/>
    </row>
    <row r="18" spans="1:19" s="429" customFormat="1" ht="37.5" customHeight="1" x14ac:dyDescent="0.15">
      <c r="A18" s="520">
        <v>3</v>
      </c>
      <c r="B18" s="524" t="s">
        <v>7382</v>
      </c>
      <c r="C18" s="970"/>
      <c r="D18" s="514" t="s">
        <v>3240</v>
      </c>
      <c r="E18" s="970"/>
      <c r="F18" s="505">
        <v>1000</v>
      </c>
      <c r="G18" s="510" t="s">
        <v>3329</v>
      </c>
      <c r="H18" s="515">
        <v>43356</v>
      </c>
      <c r="I18" s="999"/>
      <c r="J18" s="353" t="s">
        <v>7383</v>
      </c>
      <c r="K18" s="975"/>
      <c r="L18" s="975"/>
      <c r="M18" s="975"/>
      <c r="N18" s="975"/>
      <c r="O18" s="975"/>
      <c r="P18" s="975"/>
      <c r="Q18" s="975"/>
      <c r="R18" s="975"/>
      <c r="S18" s="1000"/>
    </row>
    <row r="19" spans="1:19" s="429" customFormat="1" ht="29.25" x14ac:dyDescent="0.15">
      <c r="A19" s="520">
        <v>4</v>
      </c>
      <c r="B19" s="524" t="s">
        <v>4050</v>
      </c>
      <c r="C19" s="514" t="s">
        <v>6223</v>
      </c>
      <c r="D19" s="514" t="s">
        <v>3243</v>
      </c>
      <c r="E19" s="514" t="s">
        <v>3244</v>
      </c>
      <c r="F19" s="505">
        <v>53280</v>
      </c>
      <c r="G19" s="510" t="s">
        <v>3235</v>
      </c>
      <c r="H19" s="515">
        <v>43124</v>
      </c>
      <c r="I19" s="516" t="s">
        <v>6832</v>
      </c>
      <c r="J19" s="353" t="s">
        <v>5094</v>
      </c>
      <c r="K19" s="518" t="s">
        <v>6763</v>
      </c>
      <c r="L19" s="518" t="s">
        <v>6763</v>
      </c>
      <c r="M19" s="518" t="s">
        <v>6763</v>
      </c>
      <c r="N19" s="518" t="s">
        <v>6763</v>
      </c>
      <c r="O19" s="518" t="s">
        <v>6763</v>
      </c>
      <c r="P19" s="518" t="s">
        <v>6763</v>
      </c>
      <c r="Q19" s="518" t="s">
        <v>6763</v>
      </c>
      <c r="R19" s="518" t="s">
        <v>6763</v>
      </c>
      <c r="S19" s="476"/>
    </row>
    <row r="20" spans="1:19" s="429" customFormat="1" ht="47.25" customHeight="1" x14ac:dyDescent="0.15">
      <c r="A20" s="520">
        <v>5</v>
      </c>
      <c r="B20" s="524" t="s">
        <v>7384</v>
      </c>
      <c r="C20" s="514" t="s">
        <v>6226</v>
      </c>
      <c r="D20" s="514" t="s">
        <v>5958</v>
      </c>
      <c r="E20" s="514" t="s">
        <v>7385</v>
      </c>
      <c r="F20" s="505">
        <v>2065</v>
      </c>
      <c r="G20" s="510" t="s">
        <v>3648</v>
      </c>
      <c r="H20" s="515">
        <v>43321</v>
      </c>
      <c r="I20" s="516" t="s">
        <v>7386</v>
      </c>
      <c r="J20" s="353" t="s">
        <v>5961</v>
      </c>
      <c r="K20" s="478"/>
      <c r="L20" s="479"/>
      <c r="M20" s="478"/>
      <c r="N20" s="479"/>
      <c r="O20" s="480"/>
      <c r="P20" s="480"/>
      <c r="Q20" s="480"/>
      <c r="R20" s="480"/>
      <c r="S20" s="511" t="s">
        <v>6828</v>
      </c>
    </row>
    <row r="21" spans="1:19" s="429" customFormat="1" ht="44.25" customHeight="1" x14ac:dyDescent="0.15">
      <c r="A21" s="520">
        <v>6</v>
      </c>
      <c r="B21" s="524" t="s">
        <v>7387</v>
      </c>
      <c r="C21" s="514" t="s">
        <v>6228</v>
      </c>
      <c r="D21" s="514" t="s">
        <v>5970</v>
      </c>
      <c r="E21" s="970" t="s">
        <v>5971</v>
      </c>
      <c r="F21" s="505">
        <f>3300*0.2</f>
        <v>660</v>
      </c>
      <c r="G21" s="510" t="s">
        <v>3316</v>
      </c>
      <c r="H21" s="971">
        <v>43298</v>
      </c>
      <c r="I21" s="516" t="s">
        <v>7388</v>
      </c>
      <c r="J21" s="353" t="s">
        <v>7389</v>
      </c>
      <c r="K21" s="478"/>
      <c r="L21" s="479"/>
      <c r="M21" s="478"/>
      <c r="N21" s="479"/>
      <c r="O21" s="480"/>
      <c r="P21" s="480"/>
      <c r="Q21" s="480"/>
      <c r="R21" s="480"/>
      <c r="S21" s="511" t="s">
        <v>6828</v>
      </c>
    </row>
    <row r="22" spans="1:19" s="429" customFormat="1" ht="48" customHeight="1" x14ac:dyDescent="0.15">
      <c r="A22" s="520">
        <v>7</v>
      </c>
      <c r="B22" s="524" t="s">
        <v>7387</v>
      </c>
      <c r="C22" s="514" t="s">
        <v>6228</v>
      </c>
      <c r="D22" s="514" t="s">
        <v>3288</v>
      </c>
      <c r="E22" s="970"/>
      <c r="F22" s="505">
        <f>2200*0.2</f>
        <v>440</v>
      </c>
      <c r="G22" s="510" t="s">
        <v>3316</v>
      </c>
      <c r="H22" s="971"/>
      <c r="I22" s="516" t="s">
        <v>7388</v>
      </c>
      <c r="J22" s="353" t="s">
        <v>7390</v>
      </c>
      <c r="K22" s="478"/>
      <c r="L22" s="479"/>
      <c r="M22" s="478"/>
      <c r="N22" s="479"/>
      <c r="O22" s="480"/>
      <c r="P22" s="480"/>
      <c r="Q22" s="480"/>
      <c r="R22" s="480"/>
      <c r="S22" s="511" t="s">
        <v>6828</v>
      </c>
    </row>
    <row r="23" spans="1:19" s="429" customFormat="1" ht="45.75" customHeight="1" x14ac:dyDescent="0.15">
      <c r="A23" s="520">
        <v>8</v>
      </c>
      <c r="B23" s="524" t="s">
        <v>6833</v>
      </c>
      <c r="C23" s="514" t="s">
        <v>6238</v>
      </c>
      <c r="D23" s="514" t="s">
        <v>6026</v>
      </c>
      <c r="E23" s="514" t="s">
        <v>6027</v>
      </c>
      <c r="F23" s="505">
        <v>2567</v>
      </c>
      <c r="G23" s="510" t="s">
        <v>3235</v>
      </c>
      <c r="H23" s="515">
        <v>43111</v>
      </c>
      <c r="I23" s="516" t="s">
        <v>6834</v>
      </c>
      <c r="J23" s="353" t="s">
        <v>6834</v>
      </c>
      <c r="K23" s="478" t="s">
        <v>769</v>
      </c>
      <c r="L23" s="479"/>
      <c r="M23" s="478" t="s">
        <v>769</v>
      </c>
      <c r="N23" s="479"/>
      <c r="O23" s="480" t="s">
        <v>769</v>
      </c>
      <c r="P23" s="480"/>
      <c r="Q23" s="480"/>
      <c r="R23" s="480"/>
      <c r="S23" s="476"/>
    </row>
    <row r="24" spans="1:19" s="429" customFormat="1" ht="60" customHeight="1" x14ac:dyDescent="0.15">
      <c r="A24" s="520">
        <v>9</v>
      </c>
      <c r="B24" s="524" t="s">
        <v>7391</v>
      </c>
      <c r="C24" s="514" t="s">
        <v>6253</v>
      </c>
      <c r="D24" s="514" t="s">
        <v>6072</v>
      </c>
      <c r="E24" s="514" t="s">
        <v>7392</v>
      </c>
      <c r="F24" s="505">
        <v>212.24</v>
      </c>
      <c r="G24" s="510" t="s">
        <v>3316</v>
      </c>
      <c r="H24" s="515">
        <v>43306</v>
      </c>
      <c r="I24" s="516" t="s">
        <v>7388</v>
      </c>
      <c r="J24" s="490" t="s">
        <v>7393</v>
      </c>
      <c r="K24" s="478" t="s">
        <v>769</v>
      </c>
      <c r="L24" s="479"/>
      <c r="M24" s="478" t="s">
        <v>769</v>
      </c>
      <c r="N24" s="479"/>
      <c r="O24" s="480" t="s">
        <v>769</v>
      </c>
      <c r="P24" s="480"/>
      <c r="Q24" s="480"/>
      <c r="R24" s="480"/>
      <c r="S24" s="476"/>
    </row>
    <row r="25" spans="1:19" s="429" customFormat="1" ht="41.25" customHeight="1" x14ac:dyDescent="0.15">
      <c r="A25" s="520">
        <v>10</v>
      </c>
      <c r="B25" s="524" t="s">
        <v>6835</v>
      </c>
      <c r="C25" s="970" t="s">
        <v>6836</v>
      </c>
      <c r="D25" s="970" t="s">
        <v>3363</v>
      </c>
      <c r="E25" s="514" t="s">
        <v>6837</v>
      </c>
      <c r="F25" s="505">
        <v>14700</v>
      </c>
      <c r="G25" s="510" t="s">
        <v>3273</v>
      </c>
      <c r="H25" s="515">
        <v>43132</v>
      </c>
      <c r="I25" s="516" t="s">
        <v>6838</v>
      </c>
      <c r="J25" s="353" t="s">
        <v>6839</v>
      </c>
      <c r="K25" s="1001" t="s">
        <v>769</v>
      </c>
      <c r="L25" s="1001"/>
      <c r="M25" s="1001" t="s">
        <v>769</v>
      </c>
      <c r="N25" s="1001"/>
      <c r="O25" s="1003" t="s">
        <v>769</v>
      </c>
      <c r="P25" s="1003"/>
      <c r="Q25" s="1003"/>
      <c r="R25" s="1003"/>
      <c r="S25" s="1005"/>
    </row>
    <row r="26" spans="1:19" s="429" customFormat="1" ht="41.25" customHeight="1" x14ac:dyDescent="0.15">
      <c r="A26" s="520">
        <v>11</v>
      </c>
      <c r="B26" s="524" t="s">
        <v>7394</v>
      </c>
      <c r="C26" s="970"/>
      <c r="D26" s="970"/>
      <c r="E26" s="514" t="s">
        <v>7395</v>
      </c>
      <c r="F26" s="505">
        <v>2940</v>
      </c>
      <c r="G26" s="510" t="s">
        <v>3329</v>
      </c>
      <c r="H26" s="515">
        <v>43342</v>
      </c>
      <c r="I26" s="516" t="s">
        <v>6838</v>
      </c>
      <c r="J26" s="353" t="s">
        <v>7396</v>
      </c>
      <c r="K26" s="1002"/>
      <c r="L26" s="1002"/>
      <c r="M26" s="1002"/>
      <c r="N26" s="1002"/>
      <c r="O26" s="1004"/>
      <c r="P26" s="1004"/>
      <c r="Q26" s="1004"/>
      <c r="R26" s="1004"/>
      <c r="S26" s="1006"/>
    </row>
    <row r="27" spans="1:19" s="429" customFormat="1" ht="30" customHeight="1" x14ac:dyDescent="0.15">
      <c r="A27" s="520">
        <v>12</v>
      </c>
      <c r="B27" s="524" t="s">
        <v>6840</v>
      </c>
      <c r="C27" s="514" t="s">
        <v>6841</v>
      </c>
      <c r="D27" s="514" t="s">
        <v>5130</v>
      </c>
      <c r="E27" s="514" t="s">
        <v>6842</v>
      </c>
      <c r="F27" s="505">
        <v>21600</v>
      </c>
      <c r="G27" s="510" t="s">
        <v>3273</v>
      </c>
      <c r="H27" s="515">
        <v>43132</v>
      </c>
      <c r="I27" s="516" t="s">
        <v>6838</v>
      </c>
      <c r="J27" s="490" t="s">
        <v>6843</v>
      </c>
      <c r="K27" s="478" t="s">
        <v>769</v>
      </c>
      <c r="L27" s="479"/>
      <c r="M27" s="478" t="s">
        <v>769</v>
      </c>
      <c r="N27" s="479"/>
      <c r="O27" s="480" t="s">
        <v>769</v>
      </c>
      <c r="P27" s="480"/>
      <c r="Q27" s="480"/>
      <c r="R27" s="480"/>
      <c r="S27" s="476"/>
    </row>
    <row r="28" spans="1:19" s="429" customFormat="1" ht="30" customHeight="1" x14ac:dyDescent="0.15">
      <c r="A28" s="520">
        <v>13</v>
      </c>
      <c r="B28" s="524" t="s">
        <v>6844</v>
      </c>
      <c r="C28" s="514" t="s">
        <v>6225</v>
      </c>
      <c r="D28" s="514" t="s">
        <v>5955</v>
      </c>
      <c r="E28" s="514" t="s">
        <v>5096</v>
      </c>
      <c r="F28" s="505">
        <v>68500</v>
      </c>
      <c r="G28" s="510" t="s">
        <v>3273</v>
      </c>
      <c r="H28" s="515">
        <v>43132</v>
      </c>
      <c r="I28" s="516" t="s">
        <v>6845</v>
      </c>
      <c r="J28" s="490" t="s">
        <v>6846</v>
      </c>
      <c r="K28" s="478" t="s">
        <v>769</v>
      </c>
      <c r="L28" s="479"/>
      <c r="M28" s="478" t="s">
        <v>769</v>
      </c>
      <c r="N28" s="479"/>
      <c r="O28" s="480" t="s">
        <v>769</v>
      </c>
      <c r="P28" s="480"/>
      <c r="Q28" s="480"/>
      <c r="R28" s="480"/>
      <c r="S28" s="511"/>
    </row>
    <row r="29" spans="1:19" s="429" customFormat="1" ht="30" customHeight="1" x14ac:dyDescent="0.15">
      <c r="A29" s="972">
        <v>14</v>
      </c>
      <c r="B29" s="985" t="s">
        <v>6847</v>
      </c>
      <c r="C29" s="970" t="s">
        <v>6848</v>
      </c>
      <c r="D29" s="514" t="s">
        <v>3261</v>
      </c>
      <c r="E29" s="970" t="s">
        <v>7106</v>
      </c>
      <c r="F29" s="505">
        <v>3500</v>
      </c>
      <c r="G29" s="510" t="s">
        <v>3235</v>
      </c>
      <c r="H29" s="515">
        <v>43125</v>
      </c>
      <c r="I29" s="516" t="s">
        <v>6849</v>
      </c>
      <c r="J29" s="353" t="s">
        <v>6850</v>
      </c>
      <c r="K29" s="478"/>
      <c r="L29" s="479"/>
      <c r="M29" s="478"/>
      <c r="N29" s="479"/>
      <c r="O29" s="480"/>
      <c r="P29" s="480"/>
      <c r="Q29" s="480"/>
      <c r="R29" s="480"/>
      <c r="S29" s="511" t="s">
        <v>6828</v>
      </c>
    </row>
    <row r="30" spans="1:19" s="429" customFormat="1" ht="30" customHeight="1" x14ac:dyDescent="0.15">
      <c r="A30" s="972"/>
      <c r="B30" s="985"/>
      <c r="C30" s="970"/>
      <c r="D30" s="514" t="s">
        <v>5965</v>
      </c>
      <c r="E30" s="970"/>
      <c r="F30" s="505">
        <v>5000</v>
      </c>
      <c r="G30" s="510" t="s">
        <v>3235</v>
      </c>
      <c r="H30" s="515">
        <v>43125</v>
      </c>
      <c r="I30" s="516" t="s">
        <v>6849</v>
      </c>
      <c r="J30" s="353" t="s">
        <v>6851</v>
      </c>
      <c r="K30" s="478" t="s">
        <v>769</v>
      </c>
      <c r="L30" s="479"/>
      <c r="M30" s="478" t="s">
        <v>769</v>
      </c>
      <c r="N30" s="479"/>
      <c r="O30" s="480" t="s">
        <v>769</v>
      </c>
      <c r="P30" s="480"/>
      <c r="Q30" s="480"/>
      <c r="R30" s="480"/>
      <c r="S30" s="476"/>
    </row>
    <row r="31" spans="1:19" s="429" customFormat="1" ht="40.5" customHeight="1" x14ac:dyDescent="0.15">
      <c r="A31" s="972"/>
      <c r="B31" s="985"/>
      <c r="C31" s="970"/>
      <c r="D31" s="514" t="s">
        <v>4302</v>
      </c>
      <c r="E31" s="970"/>
      <c r="F31" s="505">
        <v>5000</v>
      </c>
      <c r="G31" s="510" t="s">
        <v>3235</v>
      </c>
      <c r="H31" s="515">
        <v>43125</v>
      </c>
      <c r="I31" s="516" t="s">
        <v>6849</v>
      </c>
      <c r="J31" s="353" t="s">
        <v>6852</v>
      </c>
      <c r="K31" s="478" t="s">
        <v>769</v>
      </c>
      <c r="L31" s="479"/>
      <c r="M31" s="478" t="s">
        <v>769</v>
      </c>
      <c r="N31" s="479"/>
      <c r="O31" s="480"/>
      <c r="P31" s="480"/>
      <c r="Q31" s="480" t="s">
        <v>769</v>
      </c>
      <c r="R31" s="480"/>
      <c r="S31" s="476"/>
    </row>
    <row r="32" spans="1:19" s="429" customFormat="1" ht="39" x14ac:dyDescent="0.15">
      <c r="A32" s="972">
        <v>15</v>
      </c>
      <c r="B32" s="524" t="s">
        <v>7397</v>
      </c>
      <c r="C32" s="514" t="s">
        <v>6848</v>
      </c>
      <c r="D32" s="514" t="s">
        <v>5965</v>
      </c>
      <c r="E32" s="970" t="s">
        <v>7398</v>
      </c>
      <c r="F32" s="505">
        <f>5000*0.2</f>
        <v>1000</v>
      </c>
      <c r="G32" s="510" t="s">
        <v>3648</v>
      </c>
      <c r="H32" s="971">
        <v>43328</v>
      </c>
      <c r="I32" s="516" t="s">
        <v>7386</v>
      </c>
      <c r="J32" s="353" t="s">
        <v>7399</v>
      </c>
      <c r="K32" s="478" t="s">
        <v>769</v>
      </c>
      <c r="L32" s="479"/>
      <c r="M32" s="478" t="s">
        <v>769</v>
      </c>
      <c r="N32" s="479"/>
      <c r="O32" s="480" t="s">
        <v>769</v>
      </c>
      <c r="P32" s="480"/>
      <c r="Q32" s="480"/>
      <c r="R32" s="480"/>
      <c r="S32" s="476"/>
    </row>
    <row r="33" spans="1:19" s="429" customFormat="1" ht="39" x14ac:dyDescent="0.15">
      <c r="A33" s="972"/>
      <c r="B33" s="524" t="s">
        <v>7397</v>
      </c>
      <c r="C33" s="514" t="s">
        <v>6848</v>
      </c>
      <c r="D33" s="514" t="s">
        <v>4302</v>
      </c>
      <c r="E33" s="970"/>
      <c r="F33" s="505">
        <f>5000*0.2</f>
        <v>1000</v>
      </c>
      <c r="G33" s="510" t="s">
        <v>3648</v>
      </c>
      <c r="H33" s="971"/>
      <c r="I33" s="516" t="s">
        <v>7386</v>
      </c>
      <c r="J33" s="353" t="s">
        <v>7400</v>
      </c>
      <c r="K33" s="478" t="s">
        <v>769</v>
      </c>
      <c r="L33" s="479"/>
      <c r="M33" s="478" t="s">
        <v>769</v>
      </c>
      <c r="N33" s="479"/>
      <c r="O33" s="480" t="s">
        <v>769</v>
      </c>
      <c r="P33" s="480"/>
      <c r="Q33" s="480"/>
      <c r="R33" s="480"/>
      <c r="S33" s="476"/>
    </row>
    <row r="34" spans="1:19" s="429" customFormat="1" ht="21.75" customHeight="1" x14ac:dyDescent="0.15">
      <c r="A34" s="972">
        <v>16</v>
      </c>
      <c r="B34" s="985" t="s">
        <v>6853</v>
      </c>
      <c r="C34" s="970" t="s">
        <v>6854</v>
      </c>
      <c r="D34" s="514" t="s">
        <v>3255</v>
      </c>
      <c r="E34" s="970" t="s">
        <v>5099</v>
      </c>
      <c r="F34" s="505">
        <v>90</v>
      </c>
      <c r="G34" s="510" t="s">
        <v>3235</v>
      </c>
      <c r="H34" s="971">
        <v>43109</v>
      </c>
      <c r="I34" s="516" t="s">
        <v>6855</v>
      </c>
      <c r="J34" s="353" t="s">
        <v>6856</v>
      </c>
      <c r="K34" s="478" t="s">
        <v>769</v>
      </c>
      <c r="L34" s="479"/>
      <c r="M34" s="478" t="s">
        <v>769</v>
      </c>
      <c r="N34" s="479"/>
      <c r="O34" s="480" t="s">
        <v>769</v>
      </c>
      <c r="P34" s="480"/>
      <c r="Q34" s="480"/>
      <c r="R34" s="480"/>
      <c r="S34" s="476"/>
    </row>
    <row r="35" spans="1:19" s="429" customFormat="1" ht="24" customHeight="1" x14ac:dyDescent="0.15">
      <c r="A35" s="972"/>
      <c r="B35" s="985"/>
      <c r="C35" s="970"/>
      <c r="D35" s="514" t="s">
        <v>3258</v>
      </c>
      <c r="E35" s="970"/>
      <c r="F35" s="505">
        <v>90</v>
      </c>
      <c r="G35" s="510" t="s">
        <v>3235</v>
      </c>
      <c r="H35" s="971"/>
      <c r="I35" s="516" t="s">
        <v>6857</v>
      </c>
      <c r="J35" s="353" t="s">
        <v>6858</v>
      </c>
      <c r="K35" s="478" t="s">
        <v>769</v>
      </c>
      <c r="L35" s="479"/>
      <c r="M35" s="478" t="s">
        <v>769</v>
      </c>
      <c r="N35" s="479"/>
      <c r="O35" s="480"/>
      <c r="P35" s="480"/>
      <c r="Q35" s="480" t="s">
        <v>769</v>
      </c>
      <c r="R35" s="480"/>
      <c r="S35" s="476"/>
    </row>
    <row r="36" spans="1:19" s="429" customFormat="1" ht="17.25" customHeight="1" x14ac:dyDescent="0.15">
      <c r="A36" s="972"/>
      <c r="B36" s="985"/>
      <c r="C36" s="970"/>
      <c r="D36" s="514" t="s">
        <v>3259</v>
      </c>
      <c r="E36" s="970"/>
      <c r="F36" s="505">
        <v>70</v>
      </c>
      <c r="G36" s="510" t="s">
        <v>3235</v>
      </c>
      <c r="H36" s="971"/>
      <c r="I36" s="516" t="s">
        <v>6859</v>
      </c>
      <c r="J36" s="353" t="s">
        <v>6860</v>
      </c>
      <c r="K36" s="478" t="s">
        <v>769</v>
      </c>
      <c r="L36" s="479"/>
      <c r="M36" s="478" t="s">
        <v>769</v>
      </c>
      <c r="N36" s="479"/>
      <c r="O36" s="480" t="s">
        <v>769</v>
      </c>
      <c r="P36" s="480"/>
      <c r="Q36" s="480"/>
      <c r="R36" s="480"/>
      <c r="S36" s="476"/>
    </row>
    <row r="37" spans="1:19" s="429" customFormat="1" ht="17.25" customHeight="1" x14ac:dyDescent="0.15">
      <c r="A37" s="972"/>
      <c r="B37" s="985"/>
      <c r="C37" s="970"/>
      <c r="D37" s="514" t="s">
        <v>5104</v>
      </c>
      <c r="E37" s="970"/>
      <c r="F37" s="505">
        <v>45</v>
      </c>
      <c r="G37" s="510" t="s">
        <v>3235</v>
      </c>
      <c r="H37" s="971"/>
      <c r="I37" s="516" t="s">
        <v>6859</v>
      </c>
      <c r="J37" s="353" t="s">
        <v>6861</v>
      </c>
      <c r="K37" s="478" t="s">
        <v>769</v>
      </c>
      <c r="L37" s="479"/>
      <c r="M37" s="478" t="s">
        <v>769</v>
      </c>
      <c r="N37" s="479"/>
      <c r="O37" s="480" t="s">
        <v>769</v>
      </c>
      <c r="P37" s="480"/>
      <c r="Q37" s="480"/>
      <c r="R37" s="480"/>
      <c r="S37" s="476"/>
    </row>
    <row r="38" spans="1:19" s="429" customFormat="1" ht="33" customHeight="1" x14ac:dyDescent="0.15">
      <c r="A38" s="972">
        <v>17</v>
      </c>
      <c r="B38" s="985" t="s">
        <v>6862</v>
      </c>
      <c r="C38" s="970" t="s">
        <v>6863</v>
      </c>
      <c r="D38" s="514" t="s">
        <v>5985</v>
      </c>
      <c r="E38" s="970" t="s">
        <v>6864</v>
      </c>
      <c r="F38" s="505">
        <v>1000</v>
      </c>
      <c r="G38" s="510" t="s">
        <v>3235</v>
      </c>
      <c r="H38" s="971">
        <v>43122</v>
      </c>
      <c r="I38" s="516" t="s">
        <v>6865</v>
      </c>
      <c r="J38" s="353" t="s">
        <v>6866</v>
      </c>
      <c r="K38" s="478" t="s">
        <v>769</v>
      </c>
      <c r="L38" s="479"/>
      <c r="M38" s="478" t="s">
        <v>769</v>
      </c>
      <c r="N38" s="479"/>
      <c r="O38" s="480"/>
      <c r="P38" s="480"/>
      <c r="Q38" s="480" t="s">
        <v>769</v>
      </c>
      <c r="R38" s="480"/>
      <c r="S38" s="476"/>
    </row>
    <row r="39" spans="1:19" s="429" customFormat="1" ht="45.75" customHeight="1" x14ac:dyDescent="0.15">
      <c r="A39" s="972"/>
      <c r="B39" s="985"/>
      <c r="C39" s="970"/>
      <c r="D39" s="514" t="s">
        <v>5989</v>
      </c>
      <c r="E39" s="970"/>
      <c r="F39" s="505">
        <v>1500</v>
      </c>
      <c r="G39" s="510" t="s">
        <v>3235</v>
      </c>
      <c r="H39" s="971"/>
      <c r="I39" s="516" t="s">
        <v>6865</v>
      </c>
      <c r="J39" s="353" t="s">
        <v>6867</v>
      </c>
      <c r="K39" s="478" t="s">
        <v>769</v>
      </c>
      <c r="L39" s="479"/>
      <c r="M39" s="478" t="s">
        <v>769</v>
      </c>
      <c r="N39" s="479"/>
      <c r="O39" s="480"/>
      <c r="P39" s="480"/>
      <c r="Q39" s="480" t="s">
        <v>769</v>
      </c>
      <c r="R39" s="480"/>
      <c r="S39" s="476"/>
    </row>
    <row r="40" spans="1:19" s="429" customFormat="1" ht="49.5" customHeight="1" x14ac:dyDescent="0.15">
      <c r="A40" s="972"/>
      <c r="B40" s="985"/>
      <c r="C40" s="970"/>
      <c r="D40" s="514" t="s">
        <v>6314</v>
      </c>
      <c r="E40" s="970"/>
      <c r="F40" s="505">
        <v>2000</v>
      </c>
      <c r="G40" s="510" t="s">
        <v>3235</v>
      </c>
      <c r="H40" s="971"/>
      <c r="I40" s="516" t="s">
        <v>6865</v>
      </c>
      <c r="J40" s="353" t="s">
        <v>6868</v>
      </c>
      <c r="K40" s="478" t="s">
        <v>769</v>
      </c>
      <c r="L40" s="479"/>
      <c r="M40" s="478" t="s">
        <v>769</v>
      </c>
      <c r="N40" s="479"/>
      <c r="O40" s="480"/>
      <c r="P40" s="480"/>
      <c r="Q40" s="480"/>
      <c r="R40" s="480" t="s">
        <v>769</v>
      </c>
      <c r="S40" s="476"/>
    </row>
    <row r="41" spans="1:19" s="429" customFormat="1" ht="53.25" customHeight="1" x14ac:dyDescent="0.15">
      <c r="A41" s="520">
        <v>18</v>
      </c>
      <c r="B41" s="524" t="s">
        <v>7401</v>
      </c>
      <c r="C41" s="514" t="s">
        <v>6863</v>
      </c>
      <c r="D41" s="514" t="s">
        <v>5989</v>
      </c>
      <c r="E41" s="970" t="s">
        <v>7402</v>
      </c>
      <c r="F41" s="505">
        <f>1500*20%</f>
        <v>300</v>
      </c>
      <c r="G41" s="510" t="s">
        <v>3316</v>
      </c>
      <c r="H41" s="971">
        <v>43292</v>
      </c>
      <c r="I41" s="516" t="s">
        <v>7388</v>
      </c>
      <c r="J41" s="353" t="s">
        <v>7403</v>
      </c>
      <c r="K41" s="478" t="s">
        <v>769</v>
      </c>
      <c r="L41" s="479"/>
      <c r="M41" s="478" t="s">
        <v>769</v>
      </c>
      <c r="N41" s="479"/>
      <c r="O41" s="480"/>
      <c r="P41" s="480"/>
      <c r="Q41" s="480" t="s">
        <v>769</v>
      </c>
      <c r="R41" s="480"/>
      <c r="S41" s="511"/>
    </row>
    <row r="42" spans="1:19" s="429" customFormat="1" ht="44.25" customHeight="1" x14ac:dyDescent="0.15">
      <c r="A42" s="520">
        <v>19</v>
      </c>
      <c r="B42" s="524" t="s">
        <v>7401</v>
      </c>
      <c r="C42" s="514" t="s">
        <v>6863</v>
      </c>
      <c r="D42" s="514" t="s">
        <v>6314</v>
      </c>
      <c r="E42" s="970"/>
      <c r="F42" s="505">
        <f>2000*0.2</f>
        <v>400</v>
      </c>
      <c r="G42" s="510" t="s">
        <v>3316</v>
      </c>
      <c r="H42" s="971"/>
      <c r="I42" s="516" t="s">
        <v>7388</v>
      </c>
      <c r="J42" s="353" t="s">
        <v>7404</v>
      </c>
      <c r="K42" s="478" t="s">
        <v>769</v>
      </c>
      <c r="L42" s="479"/>
      <c r="M42" s="478" t="s">
        <v>769</v>
      </c>
      <c r="N42" s="479"/>
      <c r="O42" s="480"/>
      <c r="P42" s="480"/>
      <c r="Q42" s="480" t="s">
        <v>769</v>
      </c>
      <c r="R42" s="480"/>
      <c r="S42" s="476"/>
    </row>
    <row r="43" spans="1:19" s="429" customFormat="1" ht="33" customHeight="1" x14ac:dyDescent="0.15">
      <c r="A43" s="520">
        <v>20</v>
      </c>
      <c r="B43" s="524" t="s">
        <v>6869</v>
      </c>
      <c r="C43" s="514" t="s">
        <v>6870</v>
      </c>
      <c r="D43" s="514" t="s">
        <v>5426</v>
      </c>
      <c r="E43" s="514" t="s">
        <v>6871</v>
      </c>
      <c r="F43" s="505">
        <v>527.1</v>
      </c>
      <c r="G43" s="510" t="s">
        <v>3235</v>
      </c>
      <c r="H43" s="515">
        <v>43115</v>
      </c>
      <c r="I43" s="516" t="s">
        <v>6872</v>
      </c>
      <c r="J43" s="353" t="s">
        <v>6873</v>
      </c>
      <c r="K43" s="478" t="s">
        <v>769</v>
      </c>
      <c r="L43" s="479"/>
      <c r="M43" s="478" t="s">
        <v>769</v>
      </c>
      <c r="N43" s="479"/>
      <c r="O43" s="480" t="s">
        <v>769</v>
      </c>
      <c r="P43" s="480"/>
      <c r="Q43" s="480"/>
      <c r="R43" s="480"/>
      <c r="S43" s="476"/>
    </row>
    <row r="44" spans="1:19" s="429" customFormat="1" ht="43.5" customHeight="1" x14ac:dyDescent="0.15">
      <c r="A44" s="520">
        <v>21</v>
      </c>
      <c r="B44" s="524" t="s">
        <v>6874</v>
      </c>
      <c r="C44" s="514" t="s">
        <v>6875</v>
      </c>
      <c r="D44" s="514" t="s">
        <v>3509</v>
      </c>
      <c r="E44" s="514" t="s">
        <v>6876</v>
      </c>
      <c r="F44" s="505">
        <v>630</v>
      </c>
      <c r="G44" s="510" t="s">
        <v>3235</v>
      </c>
      <c r="H44" s="515">
        <v>43112</v>
      </c>
      <c r="I44" s="516" t="s">
        <v>6877</v>
      </c>
      <c r="J44" s="353" t="s">
        <v>6878</v>
      </c>
      <c r="K44" s="478" t="s">
        <v>769</v>
      </c>
      <c r="L44" s="479"/>
      <c r="M44" s="478" t="s">
        <v>769</v>
      </c>
      <c r="N44" s="479"/>
      <c r="O44" s="480"/>
      <c r="P44" s="480"/>
      <c r="Q44" s="480"/>
      <c r="R44" s="480" t="s">
        <v>769</v>
      </c>
      <c r="S44" s="476"/>
    </row>
    <row r="45" spans="1:19" s="429" customFormat="1" ht="45" customHeight="1" x14ac:dyDescent="0.15">
      <c r="A45" s="520">
        <v>22</v>
      </c>
      <c r="B45" s="524" t="s">
        <v>6879</v>
      </c>
      <c r="C45" s="514" t="s">
        <v>6880</v>
      </c>
      <c r="D45" s="514" t="s">
        <v>3386</v>
      </c>
      <c r="E45" s="514" t="s">
        <v>6881</v>
      </c>
      <c r="F45" s="505">
        <v>384</v>
      </c>
      <c r="G45" s="510" t="s">
        <v>3235</v>
      </c>
      <c r="H45" s="515">
        <v>43112</v>
      </c>
      <c r="I45" s="516" t="s">
        <v>6882</v>
      </c>
      <c r="J45" s="353" t="s">
        <v>6883</v>
      </c>
      <c r="K45" s="478" t="s">
        <v>769</v>
      </c>
      <c r="L45" s="479"/>
      <c r="M45" s="478" t="s">
        <v>769</v>
      </c>
      <c r="N45" s="479"/>
      <c r="O45" s="480" t="s">
        <v>769</v>
      </c>
      <c r="P45" s="480"/>
      <c r="Q45" s="480"/>
      <c r="R45" s="480"/>
      <c r="S45" s="476"/>
    </row>
    <row r="46" spans="1:19" s="429" customFormat="1" ht="47.25" customHeight="1" x14ac:dyDescent="0.15">
      <c r="A46" s="520">
        <v>23</v>
      </c>
      <c r="B46" s="524" t="s">
        <v>6884</v>
      </c>
      <c r="C46" s="514" t="s">
        <v>6885</v>
      </c>
      <c r="D46" s="514" t="s">
        <v>6886</v>
      </c>
      <c r="E46" s="514" t="s">
        <v>6887</v>
      </c>
      <c r="F46" s="505">
        <v>15433</v>
      </c>
      <c r="G46" s="510" t="s">
        <v>3273</v>
      </c>
      <c r="H46" s="515">
        <v>43132</v>
      </c>
      <c r="I46" s="516" t="s">
        <v>6888</v>
      </c>
      <c r="J46" s="353" t="s">
        <v>6889</v>
      </c>
      <c r="K46" s="478" t="s">
        <v>769</v>
      </c>
      <c r="L46" s="479"/>
      <c r="M46" s="478" t="s">
        <v>769</v>
      </c>
      <c r="N46" s="479"/>
      <c r="O46" s="480" t="s">
        <v>769</v>
      </c>
      <c r="P46" s="480"/>
      <c r="Q46" s="480"/>
      <c r="R46" s="480"/>
      <c r="S46" s="511"/>
    </row>
    <row r="47" spans="1:19" s="429" customFormat="1" ht="53.25" customHeight="1" x14ac:dyDescent="0.15">
      <c r="A47" s="520">
        <v>24</v>
      </c>
      <c r="B47" s="524" t="s">
        <v>6890</v>
      </c>
      <c r="C47" s="514" t="s">
        <v>6891</v>
      </c>
      <c r="D47" s="514" t="s">
        <v>6892</v>
      </c>
      <c r="E47" s="514" t="s">
        <v>6893</v>
      </c>
      <c r="F47" s="505">
        <v>1911.6</v>
      </c>
      <c r="G47" s="510" t="s">
        <v>3273</v>
      </c>
      <c r="H47" s="515">
        <v>43132</v>
      </c>
      <c r="I47" s="516" t="s">
        <v>6894</v>
      </c>
      <c r="J47" s="353" t="s">
        <v>6895</v>
      </c>
      <c r="K47" s="478" t="s">
        <v>769</v>
      </c>
      <c r="L47" s="479"/>
      <c r="M47" s="478" t="s">
        <v>769</v>
      </c>
      <c r="N47" s="479"/>
      <c r="O47" s="480" t="s">
        <v>769</v>
      </c>
      <c r="P47" s="480"/>
      <c r="Q47" s="480"/>
      <c r="R47" s="480"/>
      <c r="S47" s="511"/>
    </row>
    <row r="48" spans="1:19" s="429" customFormat="1" ht="42" customHeight="1" x14ac:dyDescent="0.15">
      <c r="A48" s="520">
        <v>25</v>
      </c>
      <c r="B48" s="524" t="s">
        <v>6896</v>
      </c>
      <c r="C48" s="514" t="s">
        <v>6897</v>
      </c>
      <c r="D48" s="514" t="s">
        <v>3410</v>
      </c>
      <c r="E48" s="514" t="s">
        <v>6898</v>
      </c>
      <c r="F48" s="505">
        <v>8000</v>
      </c>
      <c r="G48" s="510" t="s">
        <v>3235</v>
      </c>
      <c r="H48" s="515">
        <v>43131</v>
      </c>
      <c r="I48" s="516" t="s">
        <v>6899</v>
      </c>
      <c r="J48" s="353" t="s">
        <v>6900</v>
      </c>
      <c r="K48" s="478" t="s">
        <v>769</v>
      </c>
      <c r="L48" s="479"/>
      <c r="M48" s="478" t="s">
        <v>769</v>
      </c>
      <c r="N48" s="479"/>
      <c r="O48" s="480" t="s">
        <v>769</v>
      </c>
      <c r="P48" s="480"/>
      <c r="Q48" s="480"/>
      <c r="R48" s="480"/>
      <c r="S48" s="511"/>
    </row>
    <row r="49" spans="1:19" s="429" customFormat="1" ht="31.5" customHeight="1" x14ac:dyDescent="0.15">
      <c r="A49" s="972">
        <v>26</v>
      </c>
      <c r="B49" s="985" t="s">
        <v>6901</v>
      </c>
      <c r="C49" s="970" t="s">
        <v>6902</v>
      </c>
      <c r="D49" s="514" t="s">
        <v>4002</v>
      </c>
      <c r="E49" s="970" t="s">
        <v>6903</v>
      </c>
      <c r="F49" s="505">
        <v>11400</v>
      </c>
      <c r="G49" s="510" t="s">
        <v>3407</v>
      </c>
      <c r="H49" s="971">
        <v>43182</v>
      </c>
      <c r="I49" s="516" t="s">
        <v>6904</v>
      </c>
      <c r="J49" s="353" t="s">
        <v>6905</v>
      </c>
      <c r="K49" s="478" t="s">
        <v>769</v>
      </c>
      <c r="L49" s="479"/>
      <c r="M49" s="478" t="s">
        <v>769</v>
      </c>
      <c r="N49" s="479"/>
      <c r="O49" s="480" t="s">
        <v>769</v>
      </c>
      <c r="P49" s="480"/>
      <c r="Q49" s="480"/>
      <c r="R49" s="480"/>
      <c r="S49" s="476"/>
    </row>
    <row r="50" spans="1:19" s="429" customFormat="1" ht="32.25" customHeight="1" x14ac:dyDescent="0.15">
      <c r="A50" s="972"/>
      <c r="B50" s="985"/>
      <c r="C50" s="970"/>
      <c r="D50" s="514" t="s">
        <v>6053</v>
      </c>
      <c r="E50" s="970"/>
      <c r="F50" s="505">
        <v>26400</v>
      </c>
      <c r="G50" s="510" t="s">
        <v>3407</v>
      </c>
      <c r="H50" s="971"/>
      <c r="I50" s="516" t="s">
        <v>6904</v>
      </c>
      <c r="J50" s="353" t="s">
        <v>6906</v>
      </c>
      <c r="K50" s="478" t="s">
        <v>769</v>
      </c>
      <c r="L50" s="479"/>
      <c r="M50" s="478" t="s">
        <v>769</v>
      </c>
      <c r="N50" s="479"/>
      <c r="O50" s="480" t="s">
        <v>769</v>
      </c>
      <c r="P50" s="480"/>
      <c r="Q50" s="480"/>
      <c r="R50" s="480"/>
      <c r="S50" s="476"/>
    </row>
    <row r="51" spans="1:19" s="429" customFormat="1" ht="32.25" customHeight="1" x14ac:dyDescent="0.15">
      <c r="A51" s="972">
        <v>27</v>
      </c>
      <c r="B51" s="985" t="s">
        <v>6907</v>
      </c>
      <c r="C51" s="970" t="s">
        <v>6236</v>
      </c>
      <c r="D51" s="514" t="s">
        <v>3410</v>
      </c>
      <c r="E51" s="970" t="s">
        <v>6645</v>
      </c>
      <c r="F51" s="505">
        <v>8604</v>
      </c>
      <c r="G51" s="510" t="s">
        <v>3235</v>
      </c>
      <c r="H51" s="971">
        <v>43130</v>
      </c>
      <c r="I51" s="516" t="s">
        <v>6613</v>
      </c>
      <c r="J51" s="353" t="s">
        <v>6908</v>
      </c>
      <c r="K51" s="478" t="s">
        <v>769</v>
      </c>
      <c r="L51" s="479"/>
      <c r="M51" s="478" t="s">
        <v>769</v>
      </c>
      <c r="N51" s="479"/>
      <c r="O51" s="480"/>
      <c r="P51" s="480"/>
      <c r="Q51" s="480" t="s">
        <v>769</v>
      </c>
      <c r="R51" s="480"/>
      <c r="S51" s="476"/>
    </row>
    <row r="52" spans="1:19" s="429" customFormat="1" ht="31.5" customHeight="1" x14ac:dyDescent="0.15">
      <c r="A52" s="972"/>
      <c r="B52" s="985"/>
      <c r="C52" s="970"/>
      <c r="D52" s="514" t="s">
        <v>3413</v>
      </c>
      <c r="E52" s="970"/>
      <c r="F52" s="505">
        <v>3993</v>
      </c>
      <c r="G52" s="510" t="s">
        <v>3235</v>
      </c>
      <c r="H52" s="971"/>
      <c r="I52" s="516" t="s">
        <v>6613</v>
      </c>
      <c r="J52" s="353" t="s">
        <v>6909</v>
      </c>
      <c r="K52" s="478" t="s">
        <v>769</v>
      </c>
      <c r="L52" s="479"/>
      <c r="M52" s="478" t="s">
        <v>769</v>
      </c>
      <c r="N52" s="479"/>
      <c r="O52" s="480"/>
      <c r="P52" s="480"/>
      <c r="Q52" s="480" t="s">
        <v>769</v>
      </c>
      <c r="R52" s="480"/>
      <c r="S52" s="476"/>
    </row>
    <row r="53" spans="1:19" s="429" customFormat="1" ht="31.5" customHeight="1" x14ac:dyDescent="0.15">
      <c r="A53" s="520">
        <v>28</v>
      </c>
      <c r="B53" s="524" t="s">
        <v>6910</v>
      </c>
      <c r="C53" s="514" t="s">
        <v>6911</v>
      </c>
      <c r="D53" s="514" t="s">
        <v>4505</v>
      </c>
      <c r="E53" s="514" t="s">
        <v>6912</v>
      </c>
      <c r="F53" s="505">
        <v>13037.2</v>
      </c>
      <c r="G53" s="510" t="s">
        <v>3273</v>
      </c>
      <c r="H53" s="515">
        <v>43133</v>
      </c>
      <c r="I53" s="516" t="s">
        <v>6913</v>
      </c>
      <c r="J53" s="353" t="s">
        <v>6914</v>
      </c>
      <c r="K53" s="478" t="s">
        <v>769</v>
      </c>
      <c r="L53" s="479"/>
      <c r="M53" s="478" t="s">
        <v>769</v>
      </c>
      <c r="N53" s="479"/>
      <c r="O53" s="480" t="s">
        <v>769</v>
      </c>
      <c r="P53" s="480"/>
      <c r="Q53" s="480"/>
      <c r="R53" s="480"/>
      <c r="S53" s="476"/>
    </row>
    <row r="54" spans="1:19" s="429" customFormat="1" ht="33" customHeight="1" x14ac:dyDescent="0.15">
      <c r="A54" s="520">
        <v>29</v>
      </c>
      <c r="B54" s="524" t="s">
        <v>6915</v>
      </c>
      <c r="C54" s="514" t="s">
        <v>6916</v>
      </c>
      <c r="D54" s="514" t="s">
        <v>4511</v>
      </c>
      <c r="E54" s="514" t="s">
        <v>6429</v>
      </c>
      <c r="F54" s="505">
        <v>69000</v>
      </c>
      <c r="G54" s="510" t="s">
        <v>3273</v>
      </c>
      <c r="H54" s="515" t="s">
        <v>6917</v>
      </c>
      <c r="I54" s="516" t="s">
        <v>6918</v>
      </c>
      <c r="J54" s="353" t="s">
        <v>6919</v>
      </c>
      <c r="K54" s="478" t="s">
        <v>769</v>
      </c>
      <c r="L54" s="479"/>
      <c r="M54" s="478" t="s">
        <v>769</v>
      </c>
      <c r="N54" s="479"/>
      <c r="O54" s="480" t="s">
        <v>769</v>
      </c>
      <c r="P54" s="480"/>
      <c r="Q54" s="480"/>
      <c r="R54" s="480"/>
      <c r="S54" s="476"/>
    </row>
    <row r="55" spans="1:19" s="429" customFormat="1" ht="40.5" customHeight="1" x14ac:dyDescent="0.15">
      <c r="A55" s="972">
        <v>30</v>
      </c>
      <c r="B55" s="985" t="s">
        <v>6920</v>
      </c>
      <c r="C55" s="970" t="s">
        <v>6235</v>
      </c>
      <c r="D55" s="514" t="s">
        <v>3413</v>
      </c>
      <c r="E55" s="970" t="s">
        <v>6010</v>
      </c>
      <c r="F55" s="505">
        <v>6446.88</v>
      </c>
      <c r="G55" s="510" t="s">
        <v>3273</v>
      </c>
      <c r="H55" s="971">
        <v>43154</v>
      </c>
      <c r="I55" s="516" t="s">
        <v>6921</v>
      </c>
      <c r="J55" s="353" t="s">
        <v>6922</v>
      </c>
      <c r="K55" s="478" t="s">
        <v>769</v>
      </c>
      <c r="L55" s="479"/>
      <c r="M55" s="478" t="s">
        <v>769</v>
      </c>
      <c r="N55" s="479"/>
      <c r="O55" s="480"/>
      <c r="P55" s="480"/>
      <c r="Q55" s="480" t="s">
        <v>769</v>
      </c>
      <c r="R55" s="480"/>
      <c r="S55" s="476"/>
    </row>
    <row r="56" spans="1:19" s="429" customFormat="1" ht="33" customHeight="1" x14ac:dyDescent="0.15">
      <c r="A56" s="972"/>
      <c r="B56" s="985"/>
      <c r="C56" s="970"/>
      <c r="D56" s="514" t="s">
        <v>3410</v>
      </c>
      <c r="E56" s="970"/>
      <c r="F56" s="505">
        <v>1352.6</v>
      </c>
      <c r="G56" s="510" t="s">
        <v>3273</v>
      </c>
      <c r="H56" s="971"/>
      <c r="I56" s="516" t="s">
        <v>6921</v>
      </c>
      <c r="J56" s="353" t="s">
        <v>6923</v>
      </c>
      <c r="K56" s="478" t="s">
        <v>769</v>
      </c>
      <c r="L56" s="479"/>
      <c r="M56" s="478" t="s">
        <v>769</v>
      </c>
      <c r="N56" s="479"/>
      <c r="O56" s="480"/>
      <c r="P56" s="480"/>
      <c r="Q56" s="480" t="s">
        <v>769</v>
      </c>
      <c r="R56" s="480"/>
      <c r="S56" s="476"/>
    </row>
    <row r="57" spans="1:19" s="429" customFormat="1" ht="47.25" customHeight="1" x14ac:dyDescent="0.15">
      <c r="A57" s="972">
        <v>31</v>
      </c>
      <c r="B57" s="985" t="s">
        <v>6924</v>
      </c>
      <c r="C57" s="970" t="s">
        <v>6247</v>
      </c>
      <c r="D57" s="514" t="s">
        <v>3431</v>
      </c>
      <c r="E57" s="970" t="s">
        <v>6046</v>
      </c>
      <c r="F57" s="505">
        <v>10935</v>
      </c>
      <c r="G57" s="510" t="s">
        <v>3273</v>
      </c>
      <c r="H57" s="515">
        <v>43153</v>
      </c>
      <c r="I57" s="516" t="s">
        <v>6904</v>
      </c>
      <c r="J57" s="353" t="s">
        <v>6925</v>
      </c>
      <c r="K57" s="478" t="s">
        <v>769</v>
      </c>
      <c r="L57" s="479"/>
      <c r="M57" s="478" t="s">
        <v>769</v>
      </c>
      <c r="N57" s="479"/>
      <c r="O57" s="480" t="s">
        <v>769</v>
      </c>
      <c r="P57" s="480"/>
      <c r="Q57" s="480"/>
      <c r="R57" s="480"/>
      <c r="S57" s="511"/>
    </row>
    <row r="58" spans="1:19" s="429" customFormat="1" ht="63.75" customHeight="1" x14ac:dyDescent="0.15">
      <c r="A58" s="972"/>
      <c r="B58" s="985"/>
      <c r="C58" s="970"/>
      <c r="D58" s="514" t="s">
        <v>5426</v>
      </c>
      <c r="E58" s="970"/>
      <c r="F58" s="505">
        <v>11456</v>
      </c>
      <c r="G58" s="510" t="s">
        <v>3273</v>
      </c>
      <c r="H58" s="515">
        <v>43153</v>
      </c>
      <c r="I58" s="516" t="s">
        <v>6926</v>
      </c>
      <c r="J58" s="353" t="s">
        <v>6927</v>
      </c>
      <c r="K58" s="478" t="s">
        <v>769</v>
      </c>
      <c r="L58" s="479"/>
      <c r="M58" s="478" t="s">
        <v>769</v>
      </c>
      <c r="N58" s="479"/>
      <c r="O58" s="480" t="s">
        <v>769</v>
      </c>
      <c r="P58" s="480"/>
      <c r="Q58" s="480"/>
      <c r="R58" s="480"/>
      <c r="S58" s="511"/>
    </row>
    <row r="59" spans="1:19" s="429" customFormat="1" ht="52.5" customHeight="1" x14ac:dyDescent="0.15">
      <c r="A59" s="972">
        <v>32</v>
      </c>
      <c r="B59" s="985" t="s">
        <v>6928</v>
      </c>
      <c r="C59" s="970" t="s">
        <v>6929</v>
      </c>
      <c r="D59" s="514" t="s">
        <v>3255</v>
      </c>
      <c r="E59" s="970" t="s">
        <v>3441</v>
      </c>
      <c r="F59" s="505">
        <v>169.5</v>
      </c>
      <c r="G59" s="510" t="s">
        <v>3235</v>
      </c>
      <c r="H59" s="971">
        <v>43122</v>
      </c>
      <c r="I59" s="999" t="s">
        <v>6930</v>
      </c>
      <c r="J59" s="353" t="s">
        <v>6931</v>
      </c>
      <c r="K59" s="478" t="s">
        <v>769</v>
      </c>
      <c r="L59" s="479"/>
      <c r="M59" s="478" t="s">
        <v>769</v>
      </c>
      <c r="N59" s="479"/>
      <c r="O59" s="480"/>
      <c r="P59" s="480"/>
      <c r="Q59" s="480" t="s">
        <v>769</v>
      </c>
      <c r="R59" s="480"/>
      <c r="S59" s="476"/>
    </row>
    <row r="60" spans="1:19" s="429" customFormat="1" ht="33" customHeight="1" x14ac:dyDescent="0.15">
      <c r="A60" s="972"/>
      <c r="B60" s="985"/>
      <c r="C60" s="970"/>
      <c r="D60" s="514" t="s">
        <v>3258</v>
      </c>
      <c r="E60" s="970"/>
      <c r="F60" s="505">
        <v>169.5</v>
      </c>
      <c r="G60" s="510" t="s">
        <v>3235</v>
      </c>
      <c r="H60" s="971"/>
      <c r="I60" s="999"/>
      <c r="J60" s="353" t="s">
        <v>6932</v>
      </c>
      <c r="K60" s="478" t="s">
        <v>769</v>
      </c>
      <c r="L60" s="479"/>
      <c r="M60" s="478" t="s">
        <v>769</v>
      </c>
      <c r="N60" s="479"/>
      <c r="O60" s="480" t="s">
        <v>769</v>
      </c>
      <c r="P60" s="480"/>
      <c r="Q60" s="480"/>
      <c r="R60" s="480"/>
      <c r="S60" s="476"/>
    </row>
    <row r="61" spans="1:19" s="429" customFormat="1" ht="33" customHeight="1" x14ac:dyDescent="0.15">
      <c r="A61" s="520">
        <v>33</v>
      </c>
      <c r="B61" s="524" t="s">
        <v>6933</v>
      </c>
      <c r="C61" s="514" t="s">
        <v>6934</v>
      </c>
      <c r="D61" s="514" t="s">
        <v>3424</v>
      </c>
      <c r="E61" s="514" t="s">
        <v>6935</v>
      </c>
      <c r="F61" s="505">
        <v>6655.2</v>
      </c>
      <c r="G61" s="510" t="s">
        <v>3407</v>
      </c>
      <c r="H61" s="515">
        <v>43182</v>
      </c>
      <c r="I61" s="516" t="s">
        <v>6936</v>
      </c>
      <c r="J61" s="353" t="s">
        <v>6937</v>
      </c>
      <c r="K61" s="478" t="s">
        <v>769</v>
      </c>
      <c r="L61" s="479"/>
      <c r="M61" s="478" t="s">
        <v>769</v>
      </c>
      <c r="N61" s="479"/>
      <c r="O61" s="480"/>
      <c r="P61" s="480"/>
      <c r="Q61" s="480" t="s">
        <v>769</v>
      </c>
      <c r="R61" s="480"/>
      <c r="S61" s="511" t="s">
        <v>8093</v>
      </c>
    </row>
    <row r="62" spans="1:19" s="429" customFormat="1" ht="33" customHeight="1" x14ac:dyDescent="0.15">
      <c r="A62" s="520">
        <v>34</v>
      </c>
      <c r="B62" s="524" t="s">
        <v>6938</v>
      </c>
      <c r="C62" s="514" t="s">
        <v>6939</v>
      </c>
      <c r="D62" s="514" t="s">
        <v>3626</v>
      </c>
      <c r="E62" s="514" t="s">
        <v>6940</v>
      </c>
      <c r="F62" s="505">
        <v>2040</v>
      </c>
      <c r="G62" s="510" t="s">
        <v>3273</v>
      </c>
      <c r="H62" s="515">
        <v>43158</v>
      </c>
      <c r="I62" s="516" t="s">
        <v>6941</v>
      </c>
      <c r="J62" s="353" t="s">
        <v>6942</v>
      </c>
      <c r="K62" s="478" t="s">
        <v>769</v>
      </c>
      <c r="L62" s="479"/>
      <c r="M62" s="478" t="s">
        <v>769</v>
      </c>
      <c r="N62" s="479"/>
      <c r="O62" s="480" t="s">
        <v>769</v>
      </c>
      <c r="P62" s="480"/>
      <c r="Q62" s="480"/>
      <c r="R62" s="480"/>
      <c r="S62" s="511"/>
    </row>
    <row r="63" spans="1:19" s="429" customFormat="1" ht="33" customHeight="1" x14ac:dyDescent="0.15">
      <c r="A63" s="520">
        <v>35</v>
      </c>
      <c r="B63" s="524" t="s">
        <v>6943</v>
      </c>
      <c r="C63" s="514" t="s">
        <v>6944</v>
      </c>
      <c r="D63" s="514" t="s">
        <v>6892</v>
      </c>
      <c r="E63" s="514" t="s">
        <v>6945</v>
      </c>
      <c r="F63" s="505">
        <v>3752.4</v>
      </c>
      <c r="G63" s="510" t="s">
        <v>3407</v>
      </c>
      <c r="H63" s="515">
        <v>43176</v>
      </c>
      <c r="I63" s="516" t="s">
        <v>6946</v>
      </c>
      <c r="J63" s="353" t="s">
        <v>6947</v>
      </c>
      <c r="K63" s="478" t="s">
        <v>769</v>
      </c>
      <c r="L63" s="479"/>
      <c r="M63" s="478" t="s">
        <v>769</v>
      </c>
      <c r="N63" s="479"/>
      <c r="O63" s="480" t="s">
        <v>769</v>
      </c>
      <c r="P63" s="480"/>
      <c r="Q63" s="480"/>
      <c r="R63" s="480"/>
      <c r="S63" s="511"/>
    </row>
    <row r="64" spans="1:19" s="429" customFormat="1" ht="33" customHeight="1" x14ac:dyDescent="0.15">
      <c r="A64" s="520">
        <v>36</v>
      </c>
      <c r="B64" s="524" t="s">
        <v>6948</v>
      </c>
      <c r="C64" s="514" t="s">
        <v>6248</v>
      </c>
      <c r="D64" s="514" t="s">
        <v>6949</v>
      </c>
      <c r="E64" s="514" t="s">
        <v>6950</v>
      </c>
      <c r="F64" s="505">
        <v>1200</v>
      </c>
      <c r="G64" s="510" t="s">
        <v>3407</v>
      </c>
      <c r="H64" s="515">
        <v>43172</v>
      </c>
      <c r="I64" s="516" t="s">
        <v>6951</v>
      </c>
      <c r="J64" s="353" t="s">
        <v>6952</v>
      </c>
      <c r="K64" s="478" t="s">
        <v>769</v>
      </c>
      <c r="L64" s="479"/>
      <c r="M64" s="478" t="s">
        <v>769</v>
      </c>
      <c r="N64" s="479"/>
      <c r="O64" s="480" t="s">
        <v>769</v>
      </c>
      <c r="P64" s="480"/>
      <c r="Q64" s="480"/>
      <c r="R64" s="480"/>
      <c r="S64" s="511"/>
    </row>
    <row r="65" spans="1:19" s="429" customFormat="1" ht="47.25" customHeight="1" x14ac:dyDescent="0.15">
      <c r="A65" s="520">
        <v>37</v>
      </c>
      <c r="B65" s="524" t="s">
        <v>6953</v>
      </c>
      <c r="C65" s="514" t="s">
        <v>6954</v>
      </c>
      <c r="D65" s="514" t="s">
        <v>5154</v>
      </c>
      <c r="E65" s="514" t="s">
        <v>6955</v>
      </c>
      <c r="F65" s="505">
        <v>1920</v>
      </c>
      <c r="G65" s="510" t="s">
        <v>3273</v>
      </c>
      <c r="H65" s="515">
        <v>43143</v>
      </c>
      <c r="I65" s="516" t="s">
        <v>6956</v>
      </c>
      <c r="J65" s="353" t="s">
        <v>6957</v>
      </c>
      <c r="K65" s="478" t="s">
        <v>769</v>
      </c>
      <c r="L65" s="479"/>
      <c r="M65" s="478" t="s">
        <v>769</v>
      </c>
      <c r="N65" s="479"/>
      <c r="O65" s="480"/>
      <c r="P65" s="480"/>
      <c r="Q65" s="480" t="s">
        <v>769</v>
      </c>
      <c r="R65" s="480"/>
      <c r="S65" s="511"/>
    </row>
    <row r="66" spans="1:19" s="429" customFormat="1" ht="39" x14ac:dyDescent="0.15">
      <c r="A66" s="520">
        <v>38</v>
      </c>
      <c r="B66" s="524" t="s">
        <v>6958</v>
      </c>
      <c r="C66" s="514" t="s">
        <v>6959</v>
      </c>
      <c r="D66" s="514" t="s">
        <v>6960</v>
      </c>
      <c r="E66" s="514" t="s">
        <v>6961</v>
      </c>
      <c r="F66" s="505">
        <v>842.07</v>
      </c>
      <c r="G66" s="510" t="s">
        <v>3273</v>
      </c>
      <c r="H66" s="515">
        <v>43145</v>
      </c>
      <c r="I66" s="516" t="s">
        <v>6962</v>
      </c>
      <c r="J66" s="353" t="s">
        <v>6963</v>
      </c>
      <c r="K66" s="478" t="s">
        <v>769</v>
      </c>
      <c r="L66" s="479"/>
      <c r="M66" s="478" t="s">
        <v>769</v>
      </c>
      <c r="N66" s="479"/>
      <c r="O66" s="480" t="s">
        <v>769</v>
      </c>
      <c r="P66" s="480"/>
      <c r="Q66" s="480"/>
      <c r="R66" s="480"/>
      <c r="S66" s="476"/>
    </row>
    <row r="67" spans="1:19" s="429" customFormat="1" ht="33" customHeight="1" x14ac:dyDescent="0.15">
      <c r="A67" s="520">
        <v>39</v>
      </c>
      <c r="B67" s="524" t="s">
        <v>6964</v>
      </c>
      <c r="C67" s="514" t="s">
        <v>6965</v>
      </c>
      <c r="D67" s="514" t="s">
        <v>6966</v>
      </c>
      <c r="E67" s="514" t="s">
        <v>6967</v>
      </c>
      <c r="F67" s="505">
        <v>12430</v>
      </c>
      <c r="G67" s="510" t="s">
        <v>3273</v>
      </c>
      <c r="H67" s="515">
        <v>43159</v>
      </c>
      <c r="I67" s="516" t="s">
        <v>6968</v>
      </c>
      <c r="J67" s="353" t="s">
        <v>6969</v>
      </c>
      <c r="K67" s="478" t="s">
        <v>769</v>
      </c>
      <c r="L67" s="479"/>
      <c r="M67" s="478" t="s">
        <v>769</v>
      </c>
      <c r="N67" s="479"/>
      <c r="O67" s="480" t="s">
        <v>769</v>
      </c>
      <c r="P67" s="480"/>
      <c r="Q67" s="480"/>
      <c r="R67" s="480"/>
      <c r="S67" s="511"/>
    </row>
    <row r="68" spans="1:19" s="429" customFormat="1" ht="33" customHeight="1" x14ac:dyDescent="0.15">
      <c r="A68" s="972">
        <v>40</v>
      </c>
      <c r="B68" s="985" t="s">
        <v>7107</v>
      </c>
      <c r="C68" s="970" t="s">
        <v>7108</v>
      </c>
      <c r="D68" s="514" t="s">
        <v>6053</v>
      </c>
      <c r="E68" s="970" t="s">
        <v>7109</v>
      </c>
      <c r="F68" s="505">
        <v>8288.9</v>
      </c>
      <c r="G68" s="510" t="s">
        <v>3531</v>
      </c>
      <c r="H68" s="515">
        <v>43220</v>
      </c>
      <c r="I68" s="516" t="s">
        <v>7110</v>
      </c>
      <c r="J68" s="353" t="s">
        <v>7111</v>
      </c>
      <c r="K68" s="478" t="s">
        <v>769</v>
      </c>
      <c r="L68" s="479"/>
      <c r="M68" s="478" t="s">
        <v>769</v>
      </c>
      <c r="N68" s="479"/>
      <c r="O68" s="480" t="s">
        <v>769</v>
      </c>
      <c r="P68" s="480"/>
      <c r="Q68" s="480"/>
      <c r="R68" s="480"/>
      <c r="S68" s="476"/>
    </row>
    <row r="69" spans="1:19" s="429" customFormat="1" ht="52.5" customHeight="1" x14ac:dyDescent="0.15">
      <c r="A69" s="972"/>
      <c r="B69" s="985"/>
      <c r="C69" s="970"/>
      <c r="D69" s="514" t="s">
        <v>4002</v>
      </c>
      <c r="E69" s="970"/>
      <c r="F69" s="505">
        <v>2301</v>
      </c>
      <c r="G69" s="510" t="s">
        <v>3531</v>
      </c>
      <c r="H69" s="515">
        <v>43202</v>
      </c>
      <c r="I69" s="516" t="s">
        <v>7112</v>
      </c>
      <c r="J69" s="353" t="s">
        <v>7113</v>
      </c>
      <c r="K69" s="478" t="s">
        <v>769</v>
      </c>
      <c r="L69" s="479"/>
      <c r="M69" s="478" t="s">
        <v>769</v>
      </c>
      <c r="N69" s="479"/>
      <c r="O69" s="480" t="s">
        <v>769</v>
      </c>
      <c r="P69" s="480"/>
      <c r="Q69" s="480"/>
      <c r="R69" s="480"/>
      <c r="S69" s="476"/>
    </row>
    <row r="70" spans="1:19" s="429" customFormat="1" ht="33" customHeight="1" x14ac:dyDescent="0.15">
      <c r="A70" s="972"/>
      <c r="B70" s="985"/>
      <c r="C70" s="970"/>
      <c r="D70" s="514" t="s">
        <v>7114</v>
      </c>
      <c r="E70" s="970"/>
      <c r="F70" s="505">
        <v>403.5</v>
      </c>
      <c r="G70" s="510" t="s">
        <v>3531</v>
      </c>
      <c r="H70" s="515">
        <v>43202</v>
      </c>
      <c r="I70" s="516" t="s">
        <v>7115</v>
      </c>
      <c r="J70" s="353" t="s">
        <v>7116</v>
      </c>
      <c r="K70" s="478" t="s">
        <v>769</v>
      </c>
      <c r="L70" s="479"/>
      <c r="M70" s="478" t="s">
        <v>769</v>
      </c>
      <c r="N70" s="479"/>
      <c r="O70" s="480" t="s">
        <v>769</v>
      </c>
      <c r="P70" s="480"/>
      <c r="Q70" s="480"/>
      <c r="R70" s="480"/>
      <c r="S70" s="476"/>
    </row>
    <row r="71" spans="1:19" s="429" customFormat="1" ht="33" customHeight="1" x14ac:dyDescent="0.15">
      <c r="A71" s="972"/>
      <c r="B71" s="985"/>
      <c r="C71" s="970"/>
      <c r="D71" s="514" t="s">
        <v>7117</v>
      </c>
      <c r="E71" s="970"/>
      <c r="F71" s="505">
        <v>17052</v>
      </c>
      <c r="G71" s="510" t="s">
        <v>3531</v>
      </c>
      <c r="H71" s="515">
        <v>43220</v>
      </c>
      <c r="I71" s="516" t="s">
        <v>7110</v>
      </c>
      <c r="J71" s="353" t="s">
        <v>7118</v>
      </c>
      <c r="K71" s="478" t="s">
        <v>769</v>
      </c>
      <c r="L71" s="479"/>
      <c r="M71" s="478" t="s">
        <v>769</v>
      </c>
      <c r="N71" s="479"/>
      <c r="O71" s="480" t="s">
        <v>769</v>
      </c>
      <c r="P71" s="480"/>
      <c r="Q71" s="480"/>
      <c r="R71" s="480"/>
      <c r="S71" s="476"/>
    </row>
    <row r="72" spans="1:19" s="429" customFormat="1" ht="33" customHeight="1" x14ac:dyDescent="0.15">
      <c r="A72" s="972"/>
      <c r="B72" s="985"/>
      <c r="C72" s="970"/>
      <c r="D72" s="514" t="s">
        <v>4464</v>
      </c>
      <c r="E72" s="970"/>
      <c r="F72" s="505">
        <v>29510.959999999999</v>
      </c>
      <c r="G72" s="510" t="s">
        <v>3531</v>
      </c>
      <c r="H72" s="515">
        <v>43220</v>
      </c>
      <c r="I72" s="516" t="s">
        <v>7110</v>
      </c>
      <c r="J72" s="353" t="s">
        <v>7119</v>
      </c>
      <c r="K72" s="478" t="s">
        <v>769</v>
      </c>
      <c r="L72" s="479"/>
      <c r="M72" s="478" t="s">
        <v>769</v>
      </c>
      <c r="N72" s="479"/>
      <c r="O72" s="480" t="s">
        <v>769</v>
      </c>
      <c r="P72" s="480"/>
      <c r="Q72" s="480"/>
      <c r="R72" s="480"/>
      <c r="S72" s="476"/>
    </row>
    <row r="73" spans="1:19" s="429" customFormat="1" ht="61.5" customHeight="1" x14ac:dyDescent="0.15">
      <c r="A73" s="520">
        <v>41</v>
      </c>
      <c r="B73" s="524" t="s">
        <v>6970</v>
      </c>
      <c r="C73" s="514" t="s">
        <v>6971</v>
      </c>
      <c r="D73" s="514" t="s">
        <v>3259</v>
      </c>
      <c r="E73" s="514" t="s">
        <v>3441</v>
      </c>
      <c r="F73" s="505">
        <v>116.43</v>
      </c>
      <c r="G73" s="510" t="s">
        <v>3273</v>
      </c>
      <c r="H73" s="515">
        <v>43133</v>
      </c>
      <c r="I73" s="516" t="s">
        <v>6972</v>
      </c>
      <c r="J73" s="353" t="s">
        <v>6973</v>
      </c>
      <c r="K73" s="478" t="s">
        <v>769</v>
      </c>
      <c r="L73" s="479"/>
      <c r="M73" s="478" t="s">
        <v>769</v>
      </c>
      <c r="N73" s="479"/>
      <c r="O73" s="480" t="s">
        <v>769</v>
      </c>
      <c r="P73" s="480"/>
      <c r="Q73" s="480"/>
      <c r="R73" s="480"/>
      <c r="S73" s="476"/>
    </row>
    <row r="74" spans="1:19" s="429" customFormat="1" ht="96.75" customHeight="1" x14ac:dyDescent="0.15">
      <c r="A74" s="972">
        <v>42</v>
      </c>
      <c r="B74" s="985" t="s">
        <v>7120</v>
      </c>
      <c r="C74" s="970" t="s">
        <v>6259</v>
      </c>
      <c r="D74" s="514" t="s">
        <v>6099</v>
      </c>
      <c r="E74" s="970" t="s">
        <v>7121</v>
      </c>
      <c r="F74" s="505">
        <v>6368.5</v>
      </c>
      <c r="G74" s="510" t="s">
        <v>3531</v>
      </c>
      <c r="H74" s="515">
        <v>43201</v>
      </c>
      <c r="I74" s="516" t="s">
        <v>7122</v>
      </c>
      <c r="J74" s="353" t="s">
        <v>7123</v>
      </c>
      <c r="K74" s="478"/>
      <c r="L74" s="478" t="s">
        <v>769</v>
      </c>
      <c r="M74" s="478" t="s">
        <v>769</v>
      </c>
      <c r="N74" s="478"/>
      <c r="O74" s="480"/>
      <c r="P74" s="480"/>
      <c r="Q74" s="480"/>
      <c r="R74" s="480" t="s">
        <v>769</v>
      </c>
      <c r="S74" s="511" t="s">
        <v>7689</v>
      </c>
    </row>
    <row r="75" spans="1:19" s="429" customFormat="1" ht="33" customHeight="1" x14ac:dyDescent="0.15">
      <c r="A75" s="972"/>
      <c r="B75" s="985"/>
      <c r="C75" s="970"/>
      <c r="D75" s="514" t="s">
        <v>7124</v>
      </c>
      <c r="E75" s="970"/>
      <c r="F75" s="505">
        <v>6873.27</v>
      </c>
      <c r="G75" s="510" t="s">
        <v>3531</v>
      </c>
      <c r="H75" s="515">
        <v>43201</v>
      </c>
      <c r="I75" s="516" t="s">
        <v>7125</v>
      </c>
      <c r="J75" s="353" t="s">
        <v>7126</v>
      </c>
      <c r="K75" s="478" t="s">
        <v>769</v>
      </c>
      <c r="L75" s="479"/>
      <c r="M75" s="478" t="s">
        <v>769</v>
      </c>
      <c r="N75" s="479"/>
      <c r="O75" s="480"/>
      <c r="P75" s="480"/>
      <c r="Q75" s="480" t="s">
        <v>769</v>
      </c>
      <c r="R75" s="480"/>
      <c r="S75" s="476"/>
    </row>
    <row r="76" spans="1:19" s="429" customFormat="1" ht="47.25" customHeight="1" x14ac:dyDescent="0.15">
      <c r="A76" s="520">
        <v>43</v>
      </c>
      <c r="B76" s="524" t="s">
        <v>6974</v>
      </c>
      <c r="C76" s="514" t="s">
        <v>6975</v>
      </c>
      <c r="D76" s="514" t="s">
        <v>3448</v>
      </c>
      <c r="E76" s="514" t="s">
        <v>6976</v>
      </c>
      <c r="F76" s="505">
        <v>1125</v>
      </c>
      <c r="G76" s="510" t="s">
        <v>3273</v>
      </c>
      <c r="H76" s="515">
        <v>43140</v>
      </c>
      <c r="I76" s="516" t="s">
        <v>6977</v>
      </c>
      <c r="J76" s="353" t="s">
        <v>6978</v>
      </c>
      <c r="K76" s="478" t="s">
        <v>769</v>
      </c>
      <c r="L76" s="479"/>
      <c r="M76" s="478" t="s">
        <v>769</v>
      </c>
      <c r="N76" s="479"/>
      <c r="O76" s="480"/>
      <c r="P76" s="480"/>
      <c r="Q76" s="480" t="s">
        <v>769</v>
      </c>
      <c r="R76" s="480"/>
      <c r="S76" s="476"/>
    </row>
    <row r="77" spans="1:19" s="429" customFormat="1" ht="33" customHeight="1" x14ac:dyDescent="0.15">
      <c r="A77" s="520">
        <v>44</v>
      </c>
      <c r="B77" s="524" t="s">
        <v>6979</v>
      </c>
      <c r="C77" s="514" t="s">
        <v>6980</v>
      </c>
      <c r="D77" s="514" t="s">
        <v>6089</v>
      </c>
      <c r="E77" s="514" t="s">
        <v>6981</v>
      </c>
      <c r="F77" s="505">
        <v>12647.36</v>
      </c>
      <c r="G77" s="510" t="s">
        <v>3407</v>
      </c>
      <c r="H77" s="515">
        <v>43173</v>
      </c>
      <c r="I77" s="516" t="s">
        <v>6982</v>
      </c>
      <c r="J77" s="353" t="s">
        <v>6983</v>
      </c>
      <c r="K77" s="478" t="s">
        <v>769</v>
      </c>
      <c r="L77" s="479"/>
      <c r="M77" s="478" t="s">
        <v>769</v>
      </c>
      <c r="N77" s="479"/>
      <c r="O77" s="480" t="s">
        <v>769</v>
      </c>
      <c r="P77" s="480"/>
      <c r="Q77" s="480"/>
      <c r="R77" s="480"/>
      <c r="S77" s="511"/>
    </row>
    <row r="78" spans="1:19" s="429" customFormat="1" ht="33" customHeight="1" x14ac:dyDescent="0.15">
      <c r="A78" s="972">
        <v>45</v>
      </c>
      <c r="B78" s="985" t="s">
        <v>6984</v>
      </c>
      <c r="C78" s="970" t="s">
        <v>6985</v>
      </c>
      <c r="D78" s="514" t="s">
        <v>78</v>
      </c>
      <c r="E78" s="970" t="s">
        <v>6986</v>
      </c>
      <c r="F78" s="505">
        <v>963.4</v>
      </c>
      <c r="G78" s="510" t="s">
        <v>3273</v>
      </c>
      <c r="H78" s="971">
        <v>43157</v>
      </c>
      <c r="I78" s="516" t="s">
        <v>6987</v>
      </c>
      <c r="J78" s="353" t="s">
        <v>6988</v>
      </c>
      <c r="K78" s="478" t="s">
        <v>769</v>
      </c>
      <c r="L78" s="479"/>
      <c r="M78" s="478" t="s">
        <v>769</v>
      </c>
      <c r="N78" s="479"/>
      <c r="O78" s="480" t="s">
        <v>769</v>
      </c>
      <c r="P78" s="480"/>
      <c r="Q78" s="480"/>
      <c r="R78" s="480"/>
      <c r="S78" s="476"/>
    </row>
    <row r="79" spans="1:19" s="429" customFormat="1" ht="29.25" customHeight="1" x14ac:dyDescent="0.15">
      <c r="A79" s="972"/>
      <c r="B79" s="985"/>
      <c r="C79" s="970"/>
      <c r="D79" s="514" t="s">
        <v>1696</v>
      </c>
      <c r="E79" s="970"/>
      <c r="F79" s="505">
        <v>2789.75</v>
      </c>
      <c r="G79" s="510" t="s">
        <v>3273</v>
      </c>
      <c r="H79" s="971"/>
      <c r="I79" s="516" t="s">
        <v>6989</v>
      </c>
      <c r="J79" s="353" t="s">
        <v>6990</v>
      </c>
      <c r="K79" s="478" t="s">
        <v>769</v>
      </c>
      <c r="L79" s="479"/>
      <c r="M79" s="478" t="s">
        <v>769</v>
      </c>
      <c r="N79" s="479"/>
      <c r="O79" s="480" t="s">
        <v>769</v>
      </c>
      <c r="P79" s="480"/>
      <c r="Q79" s="480"/>
      <c r="R79" s="480"/>
      <c r="S79" s="476"/>
    </row>
    <row r="80" spans="1:19" s="429" customFormat="1" ht="31.5" customHeight="1" x14ac:dyDescent="0.15">
      <c r="A80" s="972"/>
      <c r="B80" s="985"/>
      <c r="C80" s="970"/>
      <c r="D80" s="514" t="s">
        <v>75</v>
      </c>
      <c r="E80" s="970"/>
      <c r="F80" s="505">
        <v>5509.53</v>
      </c>
      <c r="G80" s="510" t="s">
        <v>3273</v>
      </c>
      <c r="H80" s="971"/>
      <c r="I80" s="516" t="s">
        <v>6991</v>
      </c>
      <c r="J80" s="353" t="s">
        <v>6992</v>
      </c>
      <c r="K80" s="478" t="s">
        <v>769</v>
      </c>
      <c r="L80" s="479"/>
      <c r="M80" s="478" t="s">
        <v>769</v>
      </c>
      <c r="N80" s="479"/>
      <c r="O80" s="480" t="s">
        <v>769</v>
      </c>
      <c r="P80" s="480"/>
      <c r="Q80" s="480"/>
      <c r="R80" s="480"/>
      <c r="S80" s="476"/>
    </row>
    <row r="81" spans="1:19" s="429" customFormat="1" ht="33" customHeight="1" x14ac:dyDescent="0.15">
      <c r="A81" s="520">
        <v>46</v>
      </c>
      <c r="B81" s="524" t="s">
        <v>6993</v>
      </c>
      <c r="C81" s="514" t="s">
        <v>6994</v>
      </c>
      <c r="D81" s="514" t="s">
        <v>4169</v>
      </c>
      <c r="E81" s="514" t="s">
        <v>5293</v>
      </c>
      <c r="F81" s="505">
        <v>2300</v>
      </c>
      <c r="G81" s="510" t="s">
        <v>3407</v>
      </c>
      <c r="H81" s="515">
        <v>43165</v>
      </c>
      <c r="I81" s="516" t="s">
        <v>6995</v>
      </c>
      <c r="J81" s="353" t="s">
        <v>6996</v>
      </c>
      <c r="K81" s="478" t="s">
        <v>769</v>
      </c>
      <c r="L81" s="479"/>
      <c r="M81" s="478" t="s">
        <v>769</v>
      </c>
      <c r="N81" s="479"/>
      <c r="O81" s="480" t="s">
        <v>769</v>
      </c>
      <c r="P81" s="480"/>
      <c r="Q81" s="480"/>
      <c r="R81" s="480"/>
      <c r="S81" s="476"/>
    </row>
    <row r="82" spans="1:19" s="429" customFormat="1" ht="33" customHeight="1" x14ac:dyDescent="0.15">
      <c r="A82" s="972">
        <v>47</v>
      </c>
      <c r="B82" s="985" t="s">
        <v>6997</v>
      </c>
      <c r="C82" s="970" t="s">
        <v>6250</v>
      </c>
      <c r="D82" s="514" t="s">
        <v>3410</v>
      </c>
      <c r="E82" s="970" t="s">
        <v>6998</v>
      </c>
      <c r="F82" s="505">
        <v>2821.65</v>
      </c>
      <c r="G82" s="510" t="s">
        <v>3407</v>
      </c>
      <c r="H82" s="515">
        <v>43171</v>
      </c>
      <c r="I82" s="516" t="s">
        <v>6999</v>
      </c>
      <c r="J82" s="353" t="s">
        <v>7000</v>
      </c>
      <c r="K82" s="478" t="s">
        <v>769</v>
      </c>
      <c r="L82" s="479"/>
      <c r="M82" s="478" t="s">
        <v>769</v>
      </c>
      <c r="N82" s="479"/>
      <c r="O82" s="480"/>
      <c r="P82" s="480"/>
      <c r="Q82" s="480" t="s">
        <v>769</v>
      </c>
      <c r="R82" s="480"/>
      <c r="S82" s="476"/>
    </row>
    <row r="83" spans="1:19" s="429" customFormat="1" ht="33" customHeight="1" x14ac:dyDescent="0.15">
      <c r="A83" s="972"/>
      <c r="B83" s="985"/>
      <c r="C83" s="970"/>
      <c r="D83" s="514" t="s">
        <v>7504</v>
      </c>
      <c r="E83" s="970"/>
      <c r="F83" s="505">
        <v>1040</v>
      </c>
      <c r="G83" s="510" t="s">
        <v>3407</v>
      </c>
      <c r="H83" s="515">
        <v>43171</v>
      </c>
      <c r="I83" s="516" t="s">
        <v>7001</v>
      </c>
      <c r="J83" s="353" t="s">
        <v>7002</v>
      </c>
      <c r="K83" s="478" t="s">
        <v>769</v>
      </c>
      <c r="L83" s="479"/>
      <c r="M83" s="478" t="s">
        <v>769</v>
      </c>
      <c r="N83" s="479"/>
      <c r="O83" s="480"/>
      <c r="P83" s="480"/>
      <c r="Q83" s="480" t="s">
        <v>769</v>
      </c>
      <c r="R83" s="480"/>
      <c r="S83" s="476"/>
    </row>
    <row r="84" spans="1:19" s="429" customFormat="1" ht="50.25" customHeight="1" x14ac:dyDescent="0.15">
      <c r="A84" s="972"/>
      <c r="B84" s="985"/>
      <c r="C84" s="970"/>
      <c r="D84" s="514" t="s">
        <v>3413</v>
      </c>
      <c r="E84" s="970"/>
      <c r="F84" s="505">
        <v>2112.85</v>
      </c>
      <c r="G84" s="510" t="s">
        <v>3407</v>
      </c>
      <c r="H84" s="515">
        <v>43171</v>
      </c>
      <c r="I84" s="516" t="s">
        <v>7003</v>
      </c>
      <c r="J84" s="353" t="s">
        <v>7004</v>
      </c>
      <c r="K84" s="478" t="s">
        <v>769</v>
      </c>
      <c r="L84" s="479"/>
      <c r="M84" s="478" t="s">
        <v>769</v>
      </c>
      <c r="N84" s="479"/>
      <c r="O84" s="480"/>
      <c r="P84" s="480"/>
      <c r="Q84" s="480" t="s">
        <v>769</v>
      </c>
      <c r="R84" s="480"/>
      <c r="S84" s="476"/>
    </row>
    <row r="85" spans="1:19" s="429" customFormat="1" ht="43.5" customHeight="1" x14ac:dyDescent="0.15">
      <c r="A85" s="520">
        <v>48</v>
      </c>
      <c r="B85" s="524" t="s">
        <v>7005</v>
      </c>
      <c r="C85" s="514" t="s">
        <v>7006</v>
      </c>
      <c r="D85" s="514" t="s">
        <v>4608</v>
      </c>
      <c r="E85" s="514" t="s">
        <v>7007</v>
      </c>
      <c r="F85" s="505">
        <v>915</v>
      </c>
      <c r="G85" s="510" t="s">
        <v>3407</v>
      </c>
      <c r="H85" s="515">
        <v>43181</v>
      </c>
      <c r="I85" s="516" t="s">
        <v>7008</v>
      </c>
      <c r="J85" s="353" t="s">
        <v>7009</v>
      </c>
      <c r="K85" s="478" t="s">
        <v>769</v>
      </c>
      <c r="L85" s="479"/>
      <c r="M85" s="478" t="s">
        <v>769</v>
      </c>
      <c r="N85" s="479"/>
      <c r="O85" s="480" t="s">
        <v>769</v>
      </c>
      <c r="P85" s="480"/>
      <c r="Q85" s="480"/>
      <c r="R85" s="480"/>
      <c r="S85" s="476"/>
    </row>
    <row r="86" spans="1:19" s="429" customFormat="1" ht="36" customHeight="1" x14ac:dyDescent="0.15">
      <c r="A86" s="972">
        <v>49</v>
      </c>
      <c r="B86" s="985" t="s">
        <v>7010</v>
      </c>
      <c r="C86" s="970" t="s">
        <v>7011</v>
      </c>
      <c r="D86" s="514" t="s">
        <v>7012</v>
      </c>
      <c r="E86" s="970" t="s">
        <v>7013</v>
      </c>
      <c r="F86" s="505">
        <v>234.65</v>
      </c>
      <c r="G86" s="510" t="s">
        <v>3407</v>
      </c>
      <c r="H86" s="971">
        <v>43178</v>
      </c>
      <c r="I86" s="516" t="s">
        <v>7014</v>
      </c>
      <c r="J86" s="353" t="s">
        <v>7015</v>
      </c>
      <c r="K86" s="478" t="s">
        <v>769</v>
      </c>
      <c r="L86" s="479"/>
      <c r="M86" s="478" t="s">
        <v>769</v>
      </c>
      <c r="N86" s="479"/>
      <c r="O86" s="480" t="s">
        <v>769</v>
      </c>
      <c r="P86" s="480"/>
      <c r="Q86" s="480"/>
      <c r="R86" s="480"/>
      <c r="S86" s="476"/>
    </row>
    <row r="87" spans="1:19" s="429" customFormat="1" ht="36" customHeight="1" x14ac:dyDescent="0.15">
      <c r="A87" s="972"/>
      <c r="B87" s="985"/>
      <c r="C87" s="970"/>
      <c r="D87" s="514" t="s">
        <v>3399</v>
      </c>
      <c r="E87" s="970"/>
      <c r="F87" s="505">
        <v>6407.82</v>
      </c>
      <c r="G87" s="510" t="s">
        <v>3407</v>
      </c>
      <c r="H87" s="971"/>
      <c r="I87" s="516" t="s">
        <v>7016</v>
      </c>
      <c r="J87" s="353" t="s">
        <v>7017</v>
      </c>
      <c r="K87" s="478" t="s">
        <v>769</v>
      </c>
      <c r="L87" s="479"/>
      <c r="M87" s="478" t="s">
        <v>769</v>
      </c>
      <c r="N87" s="479"/>
      <c r="O87" s="480" t="s">
        <v>769</v>
      </c>
      <c r="P87" s="480"/>
      <c r="Q87" s="480"/>
      <c r="R87" s="480"/>
      <c r="S87" s="476"/>
    </row>
    <row r="88" spans="1:19" s="429" customFormat="1" ht="36" customHeight="1" x14ac:dyDescent="0.15">
      <c r="A88" s="972"/>
      <c r="B88" s="985"/>
      <c r="C88" s="970"/>
      <c r="D88" s="514" t="s">
        <v>3401</v>
      </c>
      <c r="E88" s="970"/>
      <c r="F88" s="505">
        <v>1850</v>
      </c>
      <c r="G88" s="510" t="s">
        <v>3407</v>
      </c>
      <c r="H88" s="971"/>
      <c r="I88" s="516" t="s">
        <v>6081</v>
      </c>
      <c r="J88" s="353" t="s">
        <v>7018</v>
      </c>
      <c r="K88" s="478" t="s">
        <v>769</v>
      </c>
      <c r="L88" s="479"/>
      <c r="M88" s="478" t="s">
        <v>769</v>
      </c>
      <c r="N88" s="479"/>
      <c r="O88" s="480" t="s">
        <v>769</v>
      </c>
      <c r="P88" s="480"/>
      <c r="Q88" s="480"/>
      <c r="R88" s="480"/>
      <c r="S88" s="476"/>
    </row>
    <row r="89" spans="1:19" s="429" customFormat="1" ht="36" customHeight="1" x14ac:dyDescent="0.15">
      <c r="A89" s="972"/>
      <c r="B89" s="985"/>
      <c r="C89" s="970"/>
      <c r="D89" s="514" t="s">
        <v>7019</v>
      </c>
      <c r="E89" s="970"/>
      <c r="F89" s="505">
        <v>1294</v>
      </c>
      <c r="G89" s="510" t="s">
        <v>3407</v>
      </c>
      <c r="H89" s="971"/>
      <c r="I89" s="516" t="s">
        <v>7020</v>
      </c>
      <c r="J89" s="353" t="s">
        <v>7021</v>
      </c>
      <c r="K89" s="478" t="s">
        <v>769</v>
      </c>
      <c r="L89" s="479"/>
      <c r="M89" s="478" t="s">
        <v>769</v>
      </c>
      <c r="N89" s="479"/>
      <c r="O89" s="480" t="s">
        <v>769</v>
      </c>
      <c r="P89" s="480"/>
      <c r="Q89" s="480"/>
      <c r="R89" s="480"/>
      <c r="S89" s="476"/>
    </row>
    <row r="90" spans="1:19" s="429" customFormat="1" ht="36" customHeight="1" x14ac:dyDescent="0.15">
      <c r="A90" s="972"/>
      <c r="B90" s="985"/>
      <c r="C90" s="970"/>
      <c r="D90" s="514" t="s">
        <v>3502</v>
      </c>
      <c r="E90" s="970"/>
      <c r="F90" s="505">
        <v>1121.55</v>
      </c>
      <c r="G90" s="510" t="s">
        <v>3407</v>
      </c>
      <c r="H90" s="971"/>
      <c r="I90" s="516" t="s">
        <v>6081</v>
      </c>
      <c r="J90" s="353" t="s">
        <v>7022</v>
      </c>
      <c r="K90" s="478" t="s">
        <v>769</v>
      </c>
      <c r="L90" s="479"/>
      <c r="M90" s="478" t="s">
        <v>769</v>
      </c>
      <c r="N90" s="479"/>
      <c r="O90" s="480" t="s">
        <v>769</v>
      </c>
      <c r="P90" s="480"/>
      <c r="Q90" s="480"/>
      <c r="R90" s="480"/>
      <c r="S90" s="476"/>
    </row>
    <row r="91" spans="1:19" s="429" customFormat="1" ht="39" x14ac:dyDescent="0.15">
      <c r="A91" s="520">
        <v>50</v>
      </c>
      <c r="B91" s="524" t="s">
        <v>7127</v>
      </c>
      <c r="C91" s="514" t="s">
        <v>7128</v>
      </c>
      <c r="D91" s="514" t="s">
        <v>7129</v>
      </c>
      <c r="E91" s="514" t="s">
        <v>7130</v>
      </c>
      <c r="F91" s="505">
        <v>22260</v>
      </c>
      <c r="G91" s="510" t="s">
        <v>3531</v>
      </c>
      <c r="H91" s="515">
        <v>43209</v>
      </c>
      <c r="I91" s="516" t="s">
        <v>7131</v>
      </c>
      <c r="J91" s="353" t="s">
        <v>7132</v>
      </c>
      <c r="K91" s="478" t="s">
        <v>769</v>
      </c>
      <c r="L91" s="479"/>
      <c r="M91" s="478" t="s">
        <v>769</v>
      </c>
      <c r="N91" s="479"/>
      <c r="O91" s="480"/>
      <c r="P91" s="480"/>
      <c r="Q91" s="480" t="s">
        <v>769</v>
      </c>
      <c r="R91" s="480"/>
      <c r="S91" s="476"/>
    </row>
    <row r="92" spans="1:19" s="429" customFormat="1" ht="39" customHeight="1" x14ac:dyDescent="0.15">
      <c r="A92" s="520">
        <v>51</v>
      </c>
      <c r="B92" s="524" t="s">
        <v>7023</v>
      </c>
      <c r="C92" s="514" t="s">
        <v>7024</v>
      </c>
      <c r="D92" s="514" t="s">
        <v>7025</v>
      </c>
      <c r="E92" s="514" t="s">
        <v>7026</v>
      </c>
      <c r="F92" s="505">
        <v>400</v>
      </c>
      <c r="G92" s="510" t="s">
        <v>3407</v>
      </c>
      <c r="H92" s="515">
        <v>43165</v>
      </c>
      <c r="I92" s="516" t="s">
        <v>7027</v>
      </c>
      <c r="J92" s="353" t="s">
        <v>7503</v>
      </c>
      <c r="K92" s="478" t="s">
        <v>769</v>
      </c>
      <c r="L92" s="479"/>
      <c r="M92" s="478" t="s">
        <v>769</v>
      </c>
      <c r="N92" s="479"/>
      <c r="O92" s="480" t="s">
        <v>769</v>
      </c>
      <c r="P92" s="480"/>
      <c r="Q92" s="480"/>
      <c r="R92" s="480"/>
      <c r="S92" s="476"/>
    </row>
    <row r="93" spans="1:19" s="429" customFormat="1" ht="43.5" customHeight="1" x14ac:dyDescent="0.15">
      <c r="A93" s="520">
        <v>52</v>
      </c>
      <c r="B93" s="524" t="s">
        <v>7029</v>
      </c>
      <c r="C93" s="514" t="s">
        <v>7030</v>
      </c>
      <c r="D93" s="514" t="s">
        <v>4160</v>
      </c>
      <c r="E93" s="514" t="s">
        <v>7031</v>
      </c>
      <c r="F93" s="505">
        <v>3000</v>
      </c>
      <c r="G93" s="510" t="s">
        <v>3407</v>
      </c>
      <c r="H93" s="515">
        <v>43175</v>
      </c>
      <c r="I93" s="516" t="s">
        <v>7032</v>
      </c>
      <c r="J93" s="353" t="s">
        <v>7033</v>
      </c>
      <c r="K93" s="478" t="s">
        <v>769</v>
      </c>
      <c r="L93" s="479"/>
      <c r="M93" s="478" t="s">
        <v>769</v>
      </c>
      <c r="N93" s="479"/>
      <c r="O93" s="480" t="s">
        <v>769</v>
      </c>
      <c r="P93" s="480"/>
      <c r="Q93" s="480"/>
      <c r="R93" s="480"/>
      <c r="S93" s="476"/>
    </row>
    <row r="94" spans="1:19" s="429" customFormat="1" ht="49.5" customHeight="1" x14ac:dyDescent="0.15">
      <c r="A94" s="972">
        <v>53</v>
      </c>
      <c r="B94" s="985" t="s">
        <v>7133</v>
      </c>
      <c r="C94" s="970" t="s">
        <v>7134</v>
      </c>
      <c r="D94" s="514" t="s">
        <v>7135</v>
      </c>
      <c r="E94" s="970" t="s">
        <v>7136</v>
      </c>
      <c r="F94" s="505">
        <v>5000</v>
      </c>
      <c r="G94" s="510" t="s">
        <v>3551</v>
      </c>
      <c r="H94" s="515">
        <v>43229</v>
      </c>
      <c r="I94" s="516" t="s">
        <v>7137</v>
      </c>
      <c r="J94" s="353" t="s">
        <v>7138</v>
      </c>
      <c r="K94" s="478"/>
      <c r="L94" s="479"/>
      <c r="M94" s="478"/>
      <c r="N94" s="479"/>
      <c r="O94" s="480"/>
      <c r="P94" s="480"/>
      <c r="Q94" s="480"/>
      <c r="R94" s="480"/>
      <c r="S94" s="511" t="s">
        <v>6828</v>
      </c>
    </row>
    <row r="95" spans="1:19" s="429" customFormat="1" ht="27" customHeight="1" x14ac:dyDescent="0.15">
      <c r="A95" s="972"/>
      <c r="B95" s="985"/>
      <c r="C95" s="970"/>
      <c r="D95" s="514" t="s">
        <v>7139</v>
      </c>
      <c r="E95" s="970"/>
      <c r="F95" s="505">
        <v>3000</v>
      </c>
      <c r="G95" s="510" t="s">
        <v>3551</v>
      </c>
      <c r="H95" s="515">
        <v>43229</v>
      </c>
      <c r="I95" s="516" t="s">
        <v>7137</v>
      </c>
      <c r="J95" s="490" t="s">
        <v>7140</v>
      </c>
      <c r="K95" s="478"/>
      <c r="L95" s="479"/>
      <c r="M95" s="478"/>
      <c r="N95" s="479"/>
      <c r="O95" s="480"/>
      <c r="P95" s="480"/>
      <c r="Q95" s="480"/>
      <c r="R95" s="480"/>
      <c r="S95" s="511" t="s">
        <v>6828</v>
      </c>
    </row>
    <row r="96" spans="1:19" s="429" customFormat="1" ht="54" customHeight="1" x14ac:dyDescent="0.15">
      <c r="A96" s="520">
        <v>54</v>
      </c>
      <c r="B96" s="524" t="s">
        <v>7034</v>
      </c>
      <c r="C96" s="514" t="s">
        <v>7035</v>
      </c>
      <c r="D96" s="514" t="s">
        <v>3448</v>
      </c>
      <c r="E96" s="514" t="s">
        <v>7036</v>
      </c>
      <c r="F96" s="505">
        <v>2350</v>
      </c>
      <c r="G96" s="510" t="s">
        <v>3407</v>
      </c>
      <c r="H96" s="515">
        <v>43161</v>
      </c>
      <c r="I96" s="516" t="s">
        <v>7037</v>
      </c>
      <c r="J96" s="353" t="s">
        <v>7038</v>
      </c>
      <c r="K96" s="478" t="s">
        <v>769</v>
      </c>
      <c r="L96" s="479"/>
      <c r="M96" s="478" t="s">
        <v>769</v>
      </c>
      <c r="N96" s="479"/>
      <c r="O96" s="480"/>
      <c r="P96" s="480"/>
      <c r="Q96" s="480" t="s">
        <v>769</v>
      </c>
      <c r="R96" s="480"/>
      <c r="S96" s="476"/>
    </row>
    <row r="97" spans="1:19" s="429" customFormat="1" ht="42" customHeight="1" x14ac:dyDescent="0.15">
      <c r="A97" s="520">
        <v>55</v>
      </c>
      <c r="B97" s="524" t="s">
        <v>7039</v>
      </c>
      <c r="C97" s="514" t="s">
        <v>7040</v>
      </c>
      <c r="D97" s="514" t="s">
        <v>7041</v>
      </c>
      <c r="E97" s="514" t="s">
        <v>7042</v>
      </c>
      <c r="F97" s="505">
        <v>3646.17</v>
      </c>
      <c r="G97" s="510" t="s">
        <v>3407</v>
      </c>
      <c r="H97" s="515">
        <v>43166</v>
      </c>
      <c r="I97" s="516" t="s">
        <v>7043</v>
      </c>
      <c r="J97" s="353" t="s">
        <v>7044</v>
      </c>
      <c r="K97" s="478" t="s">
        <v>769</v>
      </c>
      <c r="L97" s="479"/>
      <c r="M97" s="478" t="s">
        <v>769</v>
      </c>
      <c r="N97" s="479"/>
      <c r="O97" s="480" t="s">
        <v>769</v>
      </c>
      <c r="P97" s="480"/>
      <c r="Q97" s="480"/>
      <c r="R97" s="480"/>
      <c r="S97" s="476"/>
    </row>
    <row r="98" spans="1:19" s="429" customFormat="1" ht="51.75" customHeight="1" x14ac:dyDescent="0.15">
      <c r="A98" s="520">
        <v>56</v>
      </c>
      <c r="B98" s="524" t="s">
        <v>7141</v>
      </c>
      <c r="C98" s="514" t="s">
        <v>7142</v>
      </c>
      <c r="D98" s="514" t="s">
        <v>7143</v>
      </c>
      <c r="E98" s="514" t="s">
        <v>7144</v>
      </c>
      <c r="F98" s="505">
        <v>950</v>
      </c>
      <c r="G98" s="510" t="s">
        <v>3531</v>
      </c>
      <c r="H98" s="515">
        <v>43217</v>
      </c>
      <c r="I98" s="516" t="s">
        <v>7145</v>
      </c>
      <c r="J98" s="353" t="s">
        <v>7146</v>
      </c>
      <c r="K98" s="478" t="s">
        <v>769</v>
      </c>
      <c r="L98" s="479"/>
      <c r="M98" s="478" t="s">
        <v>769</v>
      </c>
      <c r="N98" s="479"/>
      <c r="O98" s="480" t="s">
        <v>769</v>
      </c>
      <c r="P98" s="480"/>
      <c r="Q98" s="480"/>
      <c r="R98" s="480"/>
      <c r="S98" s="511"/>
    </row>
    <row r="99" spans="1:19" s="429" customFormat="1" ht="42" customHeight="1" x14ac:dyDescent="0.15">
      <c r="A99" s="520">
        <v>57</v>
      </c>
      <c r="B99" s="524" t="s">
        <v>7045</v>
      </c>
      <c r="C99" s="514" t="s">
        <v>6370</v>
      </c>
      <c r="D99" s="514" t="s">
        <v>6371</v>
      </c>
      <c r="E99" s="514" t="s">
        <v>7046</v>
      </c>
      <c r="F99" s="505">
        <v>1000</v>
      </c>
      <c r="G99" s="510" t="s">
        <v>3407</v>
      </c>
      <c r="H99" s="515">
        <v>43178</v>
      </c>
      <c r="I99" s="516" t="s">
        <v>7047</v>
      </c>
      <c r="J99" s="353" t="s">
        <v>7048</v>
      </c>
      <c r="K99" s="478" t="s">
        <v>769</v>
      </c>
      <c r="L99" s="479"/>
      <c r="M99" s="478" t="s">
        <v>769</v>
      </c>
      <c r="N99" s="479"/>
      <c r="O99" s="480"/>
      <c r="P99" s="480"/>
      <c r="Q99" s="480"/>
      <c r="R99" s="480" t="s">
        <v>769</v>
      </c>
      <c r="S99" s="511" t="s">
        <v>8217</v>
      </c>
    </row>
    <row r="100" spans="1:19" s="429" customFormat="1" ht="34.5" customHeight="1" x14ac:dyDescent="0.15">
      <c r="A100" s="520">
        <v>58</v>
      </c>
      <c r="B100" s="524" t="s">
        <v>7049</v>
      </c>
      <c r="C100" s="514" t="s">
        <v>7050</v>
      </c>
      <c r="D100" s="514" t="s">
        <v>3382</v>
      </c>
      <c r="E100" s="514" t="s">
        <v>7051</v>
      </c>
      <c r="F100" s="505">
        <v>1780</v>
      </c>
      <c r="G100" s="510" t="s">
        <v>3407</v>
      </c>
      <c r="H100" s="515">
        <v>43175</v>
      </c>
      <c r="I100" s="516" t="s">
        <v>7052</v>
      </c>
      <c r="J100" s="353" t="s">
        <v>7053</v>
      </c>
      <c r="K100" s="478" t="s">
        <v>769</v>
      </c>
      <c r="L100" s="479"/>
      <c r="M100" s="478" t="s">
        <v>769</v>
      </c>
      <c r="N100" s="479"/>
      <c r="O100" s="480"/>
      <c r="P100" s="480"/>
      <c r="Q100" s="480" t="s">
        <v>769</v>
      </c>
      <c r="R100" s="480"/>
      <c r="S100" s="476"/>
    </row>
    <row r="101" spans="1:19" s="429" customFormat="1" ht="45.75" customHeight="1" x14ac:dyDescent="0.15">
      <c r="A101" s="520">
        <v>59</v>
      </c>
      <c r="B101" s="524" t="s">
        <v>7147</v>
      </c>
      <c r="C101" s="514" t="s">
        <v>7148</v>
      </c>
      <c r="D101" s="514" t="s">
        <v>6371</v>
      </c>
      <c r="E101" s="514" t="s">
        <v>7149</v>
      </c>
      <c r="F101" s="505">
        <v>1800</v>
      </c>
      <c r="G101" s="510" t="s">
        <v>3531</v>
      </c>
      <c r="H101" s="515">
        <v>43208</v>
      </c>
      <c r="I101" s="516" t="s">
        <v>7150</v>
      </c>
      <c r="J101" s="353" t="s">
        <v>7151</v>
      </c>
      <c r="K101" s="478" t="s">
        <v>769</v>
      </c>
      <c r="L101" s="479"/>
      <c r="M101" s="478" t="s">
        <v>769</v>
      </c>
      <c r="N101" s="479"/>
      <c r="O101" s="480"/>
      <c r="P101" s="480"/>
      <c r="Q101" s="480"/>
      <c r="R101" s="480" t="s">
        <v>769</v>
      </c>
      <c r="S101" s="511" t="s">
        <v>8217</v>
      </c>
    </row>
    <row r="102" spans="1:19" s="429" customFormat="1" ht="34.5" customHeight="1" x14ac:dyDescent="0.15">
      <c r="A102" s="972">
        <v>60</v>
      </c>
      <c r="B102" s="985" t="s">
        <v>7054</v>
      </c>
      <c r="C102" s="970" t="s">
        <v>7055</v>
      </c>
      <c r="D102" s="514" t="s">
        <v>7056</v>
      </c>
      <c r="E102" s="970" t="s">
        <v>7057</v>
      </c>
      <c r="F102" s="505">
        <v>560.1</v>
      </c>
      <c r="G102" s="510" t="s">
        <v>3407</v>
      </c>
      <c r="H102" s="971">
        <v>43182</v>
      </c>
      <c r="I102" s="516" t="s">
        <v>7058</v>
      </c>
      <c r="J102" s="353" t="s">
        <v>7059</v>
      </c>
      <c r="K102" s="478" t="s">
        <v>769</v>
      </c>
      <c r="L102" s="479"/>
      <c r="M102" s="478" t="s">
        <v>769</v>
      </c>
      <c r="N102" s="479"/>
      <c r="O102" s="480" t="s">
        <v>769</v>
      </c>
      <c r="P102" s="480"/>
      <c r="Q102" s="480"/>
      <c r="R102" s="480"/>
      <c r="S102" s="476"/>
    </row>
    <row r="103" spans="1:19" s="429" customFormat="1" ht="33" customHeight="1" x14ac:dyDescent="0.15">
      <c r="A103" s="972"/>
      <c r="B103" s="985"/>
      <c r="C103" s="970"/>
      <c r="D103" s="514" t="s">
        <v>7060</v>
      </c>
      <c r="E103" s="970"/>
      <c r="F103" s="505">
        <v>406.8</v>
      </c>
      <c r="G103" s="510" t="s">
        <v>3407</v>
      </c>
      <c r="H103" s="971"/>
      <c r="I103" s="516" t="s">
        <v>7058</v>
      </c>
      <c r="J103" s="353" t="s">
        <v>7061</v>
      </c>
      <c r="K103" s="478" t="s">
        <v>769</v>
      </c>
      <c r="L103" s="479"/>
      <c r="M103" s="478" t="s">
        <v>769</v>
      </c>
      <c r="N103" s="479"/>
      <c r="O103" s="480" t="s">
        <v>769</v>
      </c>
      <c r="P103" s="480"/>
      <c r="Q103" s="480"/>
      <c r="R103" s="480"/>
      <c r="S103" s="476"/>
    </row>
    <row r="104" spans="1:19" s="429" customFormat="1" ht="33" customHeight="1" x14ac:dyDescent="0.15">
      <c r="A104" s="972"/>
      <c r="B104" s="985"/>
      <c r="C104" s="970"/>
      <c r="D104" s="514" t="s">
        <v>7062</v>
      </c>
      <c r="E104" s="970"/>
      <c r="F104" s="505">
        <v>664.5</v>
      </c>
      <c r="G104" s="510" t="s">
        <v>3407</v>
      </c>
      <c r="H104" s="971"/>
      <c r="I104" s="516" t="s">
        <v>7058</v>
      </c>
      <c r="J104" s="353" t="s">
        <v>7063</v>
      </c>
      <c r="K104" s="478" t="s">
        <v>769</v>
      </c>
      <c r="L104" s="479"/>
      <c r="M104" s="478" t="s">
        <v>769</v>
      </c>
      <c r="N104" s="479"/>
      <c r="O104" s="480" t="s">
        <v>769</v>
      </c>
      <c r="P104" s="480"/>
      <c r="Q104" s="480"/>
      <c r="R104" s="480"/>
      <c r="S104" s="476"/>
    </row>
    <row r="105" spans="1:19" s="429" customFormat="1" ht="33" customHeight="1" x14ac:dyDescent="0.15">
      <c r="A105" s="972"/>
      <c r="B105" s="985"/>
      <c r="C105" s="970"/>
      <c r="D105" s="514" t="s">
        <v>7064</v>
      </c>
      <c r="E105" s="970"/>
      <c r="F105" s="505">
        <v>664.5</v>
      </c>
      <c r="G105" s="510" t="s">
        <v>3407</v>
      </c>
      <c r="H105" s="971"/>
      <c r="I105" s="516" t="s">
        <v>7058</v>
      </c>
      <c r="J105" s="353" t="s">
        <v>7065</v>
      </c>
      <c r="K105" s="478" t="s">
        <v>769</v>
      </c>
      <c r="L105" s="479"/>
      <c r="M105" s="478" t="s">
        <v>769</v>
      </c>
      <c r="N105" s="479"/>
      <c r="O105" s="480" t="s">
        <v>769</v>
      </c>
      <c r="P105" s="480"/>
      <c r="Q105" s="480"/>
      <c r="R105" s="480"/>
      <c r="S105" s="476"/>
    </row>
    <row r="106" spans="1:19" s="429" customFormat="1" ht="33" customHeight="1" x14ac:dyDescent="0.15">
      <c r="A106" s="972"/>
      <c r="B106" s="985"/>
      <c r="C106" s="970"/>
      <c r="D106" s="514" t="s">
        <v>6176</v>
      </c>
      <c r="E106" s="970"/>
      <c r="F106" s="505">
        <v>759.3</v>
      </c>
      <c r="G106" s="510" t="s">
        <v>3407</v>
      </c>
      <c r="H106" s="971"/>
      <c r="I106" s="516" t="s">
        <v>7058</v>
      </c>
      <c r="J106" s="353" t="s">
        <v>7066</v>
      </c>
      <c r="K106" s="478" t="s">
        <v>769</v>
      </c>
      <c r="L106" s="479"/>
      <c r="M106" s="478" t="s">
        <v>769</v>
      </c>
      <c r="N106" s="479"/>
      <c r="O106" s="480" t="s">
        <v>769</v>
      </c>
      <c r="P106" s="480"/>
      <c r="Q106" s="480"/>
      <c r="R106" s="480"/>
      <c r="S106" s="476"/>
    </row>
    <row r="107" spans="1:19" s="429" customFormat="1" ht="33" customHeight="1" x14ac:dyDescent="0.15">
      <c r="A107" s="972">
        <v>61</v>
      </c>
      <c r="B107" s="985" t="s">
        <v>7067</v>
      </c>
      <c r="C107" s="970" t="s">
        <v>7068</v>
      </c>
      <c r="D107" s="514" t="s">
        <v>3509</v>
      </c>
      <c r="E107" s="970" t="s">
        <v>7069</v>
      </c>
      <c r="F107" s="505">
        <v>139.05000000000001</v>
      </c>
      <c r="G107" s="510" t="s">
        <v>3407</v>
      </c>
      <c r="H107" s="971">
        <v>43174</v>
      </c>
      <c r="I107" s="516" t="s">
        <v>7070</v>
      </c>
      <c r="J107" s="353" t="s">
        <v>7071</v>
      </c>
      <c r="K107" s="478" t="s">
        <v>769</v>
      </c>
      <c r="L107" s="479"/>
      <c r="M107" s="478" t="s">
        <v>769</v>
      </c>
      <c r="N107" s="479"/>
      <c r="O107" s="480" t="s">
        <v>769</v>
      </c>
      <c r="P107" s="480"/>
      <c r="Q107" s="480"/>
      <c r="R107" s="480"/>
      <c r="S107" s="476"/>
    </row>
    <row r="108" spans="1:19" s="429" customFormat="1" ht="33" customHeight="1" x14ac:dyDescent="0.15">
      <c r="A108" s="972"/>
      <c r="B108" s="985"/>
      <c r="C108" s="970"/>
      <c r="D108" s="514" t="s">
        <v>4527</v>
      </c>
      <c r="E108" s="970"/>
      <c r="F108" s="505">
        <v>270</v>
      </c>
      <c r="G108" s="510" t="s">
        <v>3407</v>
      </c>
      <c r="H108" s="971"/>
      <c r="I108" s="516" t="s">
        <v>7070</v>
      </c>
      <c r="J108" s="353" t="s">
        <v>7072</v>
      </c>
      <c r="K108" s="478" t="s">
        <v>769</v>
      </c>
      <c r="L108" s="479"/>
      <c r="M108" s="478" t="s">
        <v>769</v>
      </c>
      <c r="N108" s="479"/>
      <c r="O108" s="480" t="s">
        <v>769</v>
      </c>
      <c r="P108" s="480"/>
      <c r="Q108" s="480"/>
      <c r="R108" s="480"/>
      <c r="S108" s="476"/>
    </row>
    <row r="109" spans="1:19" s="429" customFormat="1" ht="33" customHeight="1" x14ac:dyDescent="0.15">
      <c r="A109" s="972"/>
      <c r="B109" s="985"/>
      <c r="C109" s="970"/>
      <c r="D109" s="514" t="s">
        <v>3374</v>
      </c>
      <c r="E109" s="970"/>
      <c r="F109" s="505">
        <v>1250</v>
      </c>
      <c r="G109" s="510" t="s">
        <v>3407</v>
      </c>
      <c r="H109" s="971"/>
      <c r="I109" s="516" t="s">
        <v>7070</v>
      </c>
      <c r="J109" s="353" t="s">
        <v>7073</v>
      </c>
      <c r="K109" s="478" t="s">
        <v>769</v>
      </c>
      <c r="L109" s="479"/>
      <c r="M109" s="478" t="s">
        <v>769</v>
      </c>
      <c r="N109" s="479"/>
      <c r="O109" s="480"/>
      <c r="P109" s="480"/>
      <c r="Q109" s="480"/>
      <c r="R109" s="480" t="s">
        <v>769</v>
      </c>
      <c r="S109" s="511" t="s">
        <v>8218</v>
      </c>
    </row>
    <row r="110" spans="1:19" s="429" customFormat="1" ht="40.5" customHeight="1" x14ac:dyDescent="0.15">
      <c r="A110" s="520">
        <v>62</v>
      </c>
      <c r="B110" s="524" t="s">
        <v>7152</v>
      </c>
      <c r="C110" s="514" t="s">
        <v>7153</v>
      </c>
      <c r="D110" s="514" t="s">
        <v>3268</v>
      </c>
      <c r="E110" s="514" t="s">
        <v>7154</v>
      </c>
      <c r="F110" s="505">
        <v>3033</v>
      </c>
      <c r="G110" s="510" t="s">
        <v>3531</v>
      </c>
      <c r="H110" s="515">
        <v>43196</v>
      </c>
      <c r="I110" s="516" t="s">
        <v>7155</v>
      </c>
      <c r="J110" s="353" t="s">
        <v>7156</v>
      </c>
      <c r="K110" s="478" t="s">
        <v>769</v>
      </c>
      <c r="L110" s="479"/>
      <c r="M110" s="478" t="s">
        <v>769</v>
      </c>
      <c r="N110" s="479"/>
      <c r="O110" s="480" t="s">
        <v>769</v>
      </c>
      <c r="P110" s="480"/>
      <c r="Q110" s="480"/>
      <c r="R110" s="480"/>
      <c r="S110" s="511"/>
    </row>
    <row r="111" spans="1:19" s="429" customFormat="1" ht="53.25" customHeight="1" x14ac:dyDescent="0.15">
      <c r="A111" s="520">
        <v>63</v>
      </c>
      <c r="B111" s="524" t="s">
        <v>7074</v>
      </c>
      <c r="C111" s="514" t="s">
        <v>7035</v>
      </c>
      <c r="D111" s="514" t="s">
        <v>3448</v>
      </c>
      <c r="E111" s="514" t="s">
        <v>7075</v>
      </c>
      <c r="F111" s="505">
        <v>180</v>
      </c>
      <c r="G111" s="510" t="s">
        <v>3407</v>
      </c>
      <c r="H111" s="515">
        <v>43167</v>
      </c>
      <c r="I111" s="516" t="s">
        <v>7037</v>
      </c>
      <c r="J111" s="353" t="s">
        <v>7076</v>
      </c>
      <c r="K111" s="478" t="s">
        <v>769</v>
      </c>
      <c r="L111" s="479"/>
      <c r="M111" s="478" t="s">
        <v>769</v>
      </c>
      <c r="N111" s="479"/>
      <c r="O111" s="480"/>
      <c r="P111" s="480"/>
      <c r="Q111" s="480" t="s">
        <v>769</v>
      </c>
      <c r="R111" s="480"/>
      <c r="S111" s="476"/>
    </row>
    <row r="112" spans="1:19" s="429" customFormat="1" ht="33" customHeight="1" x14ac:dyDescent="0.15">
      <c r="A112" s="520">
        <v>64</v>
      </c>
      <c r="B112" s="524" t="s">
        <v>7157</v>
      </c>
      <c r="C112" s="514" t="s">
        <v>7158</v>
      </c>
      <c r="D112" s="514" t="s">
        <v>7159</v>
      </c>
      <c r="E112" s="514" t="s">
        <v>7160</v>
      </c>
      <c r="F112" s="505">
        <v>3200</v>
      </c>
      <c r="G112" s="510" t="s">
        <v>3551</v>
      </c>
      <c r="H112" s="515">
        <v>43244</v>
      </c>
      <c r="I112" s="516" t="s">
        <v>7161</v>
      </c>
      <c r="J112" s="353" t="s">
        <v>7162</v>
      </c>
      <c r="K112" s="478" t="s">
        <v>769</v>
      </c>
      <c r="L112" s="479"/>
      <c r="M112" s="478" t="s">
        <v>769</v>
      </c>
      <c r="N112" s="479"/>
      <c r="O112" s="480" t="s">
        <v>769</v>
      </c>
      <c r="P112" s="480"/>
      <c r="Q112" s="480"/>
      <c r="R112" s="480"/>
      <c r="S112" s="476"/>
    </row>
    <row r="113" spans="1:19" s="429" customFormat="1" ht="33" customHeight="1" x14ac:dyDescent="0.15">
      <c r="A113" s="520">
        <v>65</v>
      </c>
      <c r="B113" s="524" t="s">
        <v>7077</v>
      </c>
      <c r="C113" s="514" t="s">
        <v>7078</v>
      </c>
      <c r="D113" s="514" t="s">
        <v>7079</v>
      </c>
      <c r="E113" s="514" t="s">
        <v>7080</v>
      </c>
      <c r="F113" s="505">
        <v>540</v>
      </c>
      <c r="G113" s="510" t="s">
        <v>3407</v>
      </c>
      <c r="H113" s="515">
        <v>43174</v>
      </c>
      <c r="I113" s="516" t="s">
        <v>6420</v>
      </c>
      <c r="J113" s="353" t="s">
        <v>7081</v>
      </c>
      <c r="K113" s="478" t="s">
        <v>769</v>
      </c>
      <c r="L113" s="479"/>
      <c r="M113" s="478" t="s">
        <v>769</v>
      </c>
      <c r="N113" s="479"/>
      <c r="O113" s="480" t="s">
        <v>769</v>
      </c>
      <c r="P113" s="480"/>
      <c r="Q113" s="480"/>
      <c r="R113" s="480"/>
      <c r="S113" s="476"/>
    </row>
    <row r="114" spans="1:19" s="429" customFormat="1" ht="33" customHeight="1" x14ac:dyDescent="0.15">
      <c r="A114" s="972">
        <v>66</v>
      </c>
      <c r="B114" s="985" t="s">
        <v>7082</v>
      </c>
      <c r="C114" s="970" t="s">
        <v>7083</v>
      </c>
      <c r="D114" s="514" t="s">
        <v>3255</v>
      </c>
      <c r="E114" s="970" t="s">
        <v>7084</v>
      </c>
      <c r="F114" s="505">
        <v>664.44</v>
      </c>
      <c r="G114" s="510" t="s">
        <v>3407</v>
      </c>
      <c r="H114" s="515">
        <v>43179</v>
      </c>
      <c r="I114" s="516" t="s">
        <v>7085</v>
      </c>
      <c r="J114" s="353" t="s">
        <v>7086</v>
      </c>
      <c r="K114" s="478" t="s">
        <v>769</v>
      </c>
      <c r="L114" s="479"/>
      <c r="M114" s="478" t="s">
        <v>769</v>
      </c>
      <c r="N114" s="479"/>
      <c r="O114" s="480" t="s">
        <v>769</v>
      </c>
      <c r="P114" s="480"/>
      <c r="Q114" s="480"/>
      <c r="R114" s="480"/>
      <c r="S114" s="476"/>
    </row>
    <row r="115" spans="1:19" s="429" customFormat="1" ht="33" customHeight="1" x14ac:dyDescent="0.15">
      <c r="A115" s="972"/>
      <c r="B115" s="985"/>
      <c r="C115" s="970"/>
      <c r="D115" s="514" t="s">
        <v>3258</v>
      </c>
      <c r="E115" s="970"/>
      <c r="F115" s="505">
        <v>759.36</v>
      </c>
      <c r="G115" s="510" t="s">
        <v>3407</v>
      </c>
      <c r="H115" s="515">
        <v>43179</v>
      </c>
      <c r="I115" s="516" t="s">
        <v>7085</v>
      </c>
      <c r="J115" s="353" t="s">
        <v>7028</v>
      </c>
      <c r="K115" s="478" t="s">
        <v>769</v>
      </c>
      <c r="L115" s="479"/>
      <c r="M115" s="478" t="s">
        <v>769</v>
      </c>
      <c r="N115" s="479"/>
      <c r="O115" s="480" t="s">
        <v>769</v>
      </c>
      <c r="P115" s="480"/>
      <c r="Q115" s="480"/>
      <c r="R115" s="480"/>
      <c r="S115" s="476"/>
    </row>
    <row r="116" spans="1:19" s="429" customFormat="1" ht="50.25" customHeight="1" x14ac:dyDescent="0.15">
      <c r="A116" s="520">
        <v>67</v>
      </c>
      <c r="B116" s="524" t="s">
        <v>7087</v>
      </c>
      <c r="C116" s="514" t="s">
        <v>7088</v>
      </c>
      <c r="D116" s="514" t="s">
        <v>3259</v>
      </c>
      <c r="E116" s="514" t="s">
        <v>7089</v>
      </c>
      <c r="F116" s="505">
        <v>116.43</v>
      </c>
      <c r="G116" s="510" t="s">
        <v>3407</v>
      </c>
      <c r="H116" s="515">
        <v>43179</v>
      </c>
      <c r="I116" s="516" t="s">
        <v>7090</v>
      </c>
      <c r="J116" s="353" t="s">
        <v>7091</v>
      </c>
      <c r="K116" s="478" t="s">
        <v>769</v>
      </c>
      <c r="L116" s="479"/>
      <c r="M116" s="478" t="s">
        <v>769</v>
      </c>
      <c r="N116" s="479"/>
      <c r="O116" s="480" t="s">
        <v>769</v>
      </c>
      <c r="P116" s="480"/>
      <c r="Q116" s="480"/>
      <c r="R116" s="480"/>
      <c r="S116" s="476"/>
    </row>
    <row r="117" spans="1:19" s="429" customFormat="1" ht="57" customHeight="1" x14ac:dyDescent="0.15">
      <c r="A117" s="520">
        <v>68</v>
      </c>
      <c r="B117" s="524" t="s">
        <v>7163</v>
      </c>
      <c r="C117" s="514" t="s">
        <v>7164</v>
      </c>
      <c r="D117" s="514" t="s">
        <v>7165</v>
      </c>
      <c r="E117" s="514" t="s">
        <v>7165</v>
      </c>
      <c r="F117" s="505" t="s">
        <v>3238</v>
      </c>
      <c r="G117" s="510" t="s">
        <v>3531</v>
      </c>
      <c r="H117" s="515">
        <v>43203</v>
      </c>
      <c r="I117" s="514" t="s">
        <v>7165</v>
      </c>
      <c r="J117" s="477" t="s">
        <v>5032</v>
      </c>
      <c r="K117" s="518" t="s">
        <v>6763</v>
      </c>
      <c r="L117" s="518" t="s">
        <v>6763</v>
      </c>
      <c r="M117" s="518" t="s">
        <v>6763</v>
      </c>
      <c r="N117" s="518" t="s">
        <v>6763</v>
      </c>
      <c r="O117" s="518" t="s">
        <v>6763</v>
      </c>
      <c r="P117" s="518" t="s">
        <v>6763</v>
      </c>
      <c r="Q117" s="518" t="s">
        <v>6763</v>
      </c>
      <c r="R117" s="480"/>
      <c r="S117" s="511" t="s">
        <v>6217</v>
      </c>
    </row>
    <row r="118" spans="1:19" s="429" customFormat="1" ht="52.5" customHeight="1" x14ac:dyDescent="0.15">
      <c r="A118" s="520">
        <v>69</v>
      </c>
      <c r="B118" s="524" t="s">
        <v>7166</v>
      </c>
      <c r="C118" s="514" t="s">
        <v>6401</v>
      </c>
      <c r="D118" s="514" t="s">
        <v>7165</v>
      </c>
      <c r="E118" s="514" t="s">
        <v>7165</v>
      </c>
      <c r="F118" s="505" t="s">
        <v>3238</v>
      </c>
      <c r="G118" s="510" t="s">
        <v>3531</v>
      </c>
      <c r="H118" s="515">
        <v>43203</v>
      </c>
      <c r="I118" s="514" t="s">
        <v>7165</v>
      </c>
      <c r="J118" s="477" t="s">
        <v>5032</v>
      </c>
      <c r="K118" s="518" t="s">
        <v>6763</v>
      </c>
      <c r="L118" s="518" t="s">
        <v>6763</v>
      </c>
      <c r="M118" s="518" t="s">
        <v>6763</v>
      </c>
      <c r="N118" s="518" t="s">
        <v>6763</v>
      </c>
      <c r="O118" s="518" t="s">
        <v>6763</v>
      </c>
      <c r="P118" s="518" t="s">
        <v>6763</v>
      </c>
      <c r="Q118" s="518" t="s">
        <v>6763</v>
      </c>
      <c r="R118" s="480"/>
      <c r="S118" s="511" t="s">
        <v>6217</v>
      </c>
    </row>
    <row r="119" spans="1:19" s="429" customFormat="1" ht="30" customHeight="1" x14ac:dyDescent="0.15">
      <c r="A119" s="972">
        <v>70</v>
      </c>
      <c r="B119" s="985" t="s">
        <v>7167</v>
      </c>
      <c r="C119" s="970" t="s">
        <v>7168</v>
      </c>
      <c r="D119" s="514" t="s">
        <v>4527</v>
      </c>
      <c r="E119" s="970" t="s">
        <v>7169</v>
      </c>
      <c r="F119" s="505">
        <v>465</v>
      </c>
      <c r="G119" s="510" t="s">
        <v>3361</v>
      </c>
      <c r="H119" s="971">
        <v>43252</v>
      </c>
      <c r="I119" s="516" t="s">
        <v>7170</v>
      </c>
      <c r="J119" s="353" t="s">
        <v>7171</v>
      </c>
      <c r="K119" s="478" t="s">
        <v>769</v>
      </c>
      <c r="L119" s="479"/>
      <c r="M119" s="478" t="s">
        <v>769</v>
      </c>
      <c r="N119" s="479"/>
      <c r="O119" s="480" t="s">
        <v>769</v>
      </c>
      <c r="P119" s="480"/>
      <c r="Q119" s="480"/>
      <c r="R119" s="480"/>
      <c r="S119" s="476"/>
    </row>
    <row r="120" spans="1:19" s="429" customFormat="1" ht="33" customHeight="1" x14ac:dyDescent="0.15">
      <c r="A120" s="972"/>
      <c r="B120" s="985"/>
      <c r="C120" s="970"/>
      <c r="D120" s="514" t="s">
        <v>7012</v>
      </c>
      <c r="E120" s="970"/>
      <c r="F120" s="505">
        <v>33.29</v>
      </c>
      <c r="G120" s="510" t="s">
        <v>3361</v>
      </c>
      <c r="H120" s="971"/>
      <c r="I120" s="516" t="s">
        <v>7172</v>
      </c>
      <c r="J120" s="353" t="s">
        <v>7173</v>
      </c>
      <c r="K120" s="478" t="s">
        <v>769</v>
      </c>
      <c r="L120" s="479"/>
      <c r="M120" s="478" t="s">
        <v>769</v>
      </c>
      <c r="N120" s="479"/>
      <c r="O120" s="480" t="s">
        <v>769</v>
      </c>
      <c r="P120" s="480"/>
      <c r="Q120" s="480"/>
      <c r="R120" s="480"/>
      <c r="S120" s="476"/>
    </row>
    <row r="121" spans="1:19" s="429" customFormat="1" ht="33" customHeight="1" x14ac:dyDescent="0.15">
      <c r="A121" s="972"/>
      <c r="B121" s="985"/>
      <c r="C121" s="970"/>
      <c r="D121" s="514" t="s">
        <v>3399</v>
      </c>
      <c r="E121" s="970"/>
      <c r="F121" s="505">
        <v>827.24</v>
      </c>
      <c r="G121" s="510" t="s">
        <v>3361</v>
      </c>
      <c r="H121" s="971"/>
      <c r="I121" s="516" t="s">
        <v>7174</v>
      </c>
      <c r="J121" s="353" t="s">
        <v>7175</v>
      </c>
      <c r="K121" s="478" t="s">
        <v>769</v>
      </c>
      <c r="L121" s="479"/>
      <c r="M121" s="478" t="s">
        <v>769</v>
      </c>
      <c r="N121" s="479"/>
      <c r="O121" s="480" t="s">
        <v>769</v>
      </c>
      <c r="P121" s="480"/>
      <c r="Q121" s="480"/>
      <c r="R121" s="480"/>
      <c r="S121" s="476"/>
    </row>
    <row r="122" spans="1:19" s="429" customFormat="1" ht="33" customHeight="1" x14ac:dyDescent="0.15">
      <c r="A122" s="972"/>
      <c r="B122" s="985"/>
      <c r="C122" s="970"/>
      <c r="D122" s="514" t="s">
        <v>1696</v>
      </c>
      <c r="E122" s="970"/>
      <c r="F122" s="505">
        <v>73.95</v>
      </c>
      <c r="G122" s="510" t="s">
        <v>3361</v>
      </c>
      <c r="H122" s="971"/>
      <c r="I122" s="516" t="s">
        <v>7176</v>
      </c>
      <c r="J122" s="490" t="s">
        <v>7177</v>
      </c>
      <c r="K122" s="478" t="s">
        <v>769</v>
      </c>
      <c r="L122" s="479"/>
      <c r="M122" s="478" t="s">
        <v>769</v>
      </c>
      <c r="N122" s="479"/>
      <c r="O122" s="480"/>
      <c r="P122" s="480"/>
      <c r="Q122" s="480" t="s">
        <v>769</v>
      </c>
      <c r="R122" s="480"/>
      <c r="S122" s="511" t="s">
        <v>8219</v>
      </c>
    </row>
    <row r="123" spans="1:19" s="429" customFormat="1" ht="42.75" customHeight="1" x14ac:dyDescent="0.15">
      <c r="A123" s="520">
        <v>71</v>
      </c>
      <c r="B123" s="524" t="s">
        <v>7178</v>
      </c>
      <c r="C123" s="514" t="s">
        <v>7179</v>
      </c>
      <c r="D123" s="514" t="s">
        <v>3363</v>
      </c>
      <c r="E123" s="514" t="s">
        <v>6424</v>
      </c>
      <c r="F123" s="505">
        <v>2000</v>
      </c>
      <c r="G123" s="510" t="s">
        <v>3531</v>
      </c>
      <c r="H123" s="515">
        <v>43207</v>
      </c>
      <c r="I123" s="516" t="s">
        <v>7180</v>
      </c>
      <c r="J123" s="353" t="s">
        <v>7181</v>
      </c>
      <c r="K123" s="478" t="s">
        <v>769</v>
      </c>
      <c r="L123" s="479"/>
      <c r="M123" s="478" t="s">
        <v>769</v>
      </c>
      <c r="N123" s="479"/>
      <c r="O123" s="480" t="s">
        <v>769</v>
      </c>
      <c r="P123" s="480"/>
      <c r="Q123" s="480"/>
      <c r="R123" s="480"/>
      <c r="S123" s="476"/>
    </row>
    <row r="124" spans="1:19" s="429" customFormat="1" ht="51.75" customHeight="1" x14ac:dyDescent="0.15">
      <c r="A124" s="520">
        <v>72</v>
      </c>
      <c r="B124" s="524" t="s">
        <v>7182</v>
      </c>
      <c r="C124" s="514" t="s">
        <v>7183</v>
      </c>
      <c r="D124" s="514" t="s">
        <v>4592</v>
      </c>
      <c r="E124" s="514" t="s">
        <v>7184</v>
      </c>
      <c r="F124" s="505">
        <v>5000</v>
      </c>
      <c r="G124" s="510" t="s">
        <v>3551</v>
      </c>
      <c r="H124" s="515">
        <v>43229</v>
      </c>
      <c r="I124" s="516" t="s">
        <v>7185</v>
      </c>
      <c r="J124" s="353" t="s">
        <v>7186</v>
      </c>
      <c r="K124" s="478" t="s">
        <v>769</v>
      </c>
      <c r="L124" s="479"/>
      <c r="M124" s="478" t="s">
        <v>769</v>
      </c>
      <c r="N124" s="479"/>
      <c r="O124" s="480" t="s">
        <v>769</v>
      </c>
      <c r="P124" s="480"/>
      <c r="Q124" s="480"/>
      <c r="R124" s="480"/>
      <c r="S124" s="476"/>
    </row>
    <row r="125" spans="1:19" s="429" customFormat="1" ht="51" customHeight="1" x14ac:dyDescent="0.15">
      <c r="A125" s="520">
        <v>73</v>
      </c>
      <c r="B125" s="524" t="s">
        <v>7092</v>
      </c>
      <c r="C125" s="514" t="s">
        <v>7035</v>
      </c>
      <c r="D125" s="514" t="s">
        <v>3448</v>
      </c>
      <c r="E125" s="514" t="s">
        <v>7093</v>
      </c>
      <c r="F125" s="505">
        <v>450</v>
      </c>
      <c r="G125" s="510" t="s">
        <v>3407</v>
      </c>
      <c r="H125" s="515">
        <v>43182</v>
      </c>
      <c r="I125" s="516" t="s">
        <v>7037</v>
      </c>
      <c r="J125" s="353" t="s">
        <v>7094</v>
      </c>
      <c r="K125" s="478" t="s">
        <v>769</v>
      </c>
      <c r="L125" s="479"/>
      <c r="M125" s="478" t="s">
        <v>769</v>
      </c>
      <c r="N125" s="479"/>
      <c r="O125" s="480" t="s">
        <v>769</v>
      </c>
      <c r="P125" s="480"/>
      <c r="Q125" s="480"/>
      <c r="R125" s="480"/>
      <c r="S125" s="476"/>
    </row>
    <row r="126" spans="1:19" s="429" customFormat="1" ht="33" customHeight="1" x14ac:dyDescent="0.15">
      <c r="A126" s="972">
        <v>74</v>
      </c>
      <c r="B126" s="985" t="s">
        <v>7187</v>
      </c>
      <c r="C126" s="970" t="s">
        <v>7188</v>
      </c>
      <c r="D126" s="514" t="s">
        <v>6498</v>
      </c>
      <c r="E126" s="970" t="s">
        <v>7189</v>
      </c>
      <c r="F126" s="505">
        <v>352</v>
      </c>
      <c r="G126" s="510" t="s">
        <v>3531</v>
      </c>
      <c r="H126" s="971">
        <v>43206</v>
      </c>
      <c r="I126" s="516" t="s">
        <v>7190</v>
      </c>
      <c r="J126" s="353" t="s">
        <v>7191</v>
      </c>
      <c r="K126" s="478" t="s">
        <v>769</v>
      </c>
      <c r="L126" s="479"/>
      <c r="M126" s="478" t="s">
        <v>769</v>
      </c>
      <c r="N126" s="479"/>
      <c r="O126" s="480"/>
      <c r="P126" s="480"/>
      <c r="Q126" s="480" t="s">
        <v>769</v>
      </c>
      <c r="R126" s="480"/>
      <c r="S126" s="476"/>
    </row>
    <row r="127" spans="1:19" s="429" customFormat="1" ht="33" customHeight="1" x14ac:dyDescent="0.15">
      <c r="A127" s="972"/>
      <c r="B127" s="985"/>
      <c r="C127" s="970"/>
      <c r="D127" s="514" t="s">
        <v>7192</v>
      </c>
      <c r="E127" s="970"/>
      <c r="F127" s="505">
        <v>165</v>
      </c>
      <c r="G127" s="510" t="s">
        <v>3531</v>
      </c>
      <c r="H127" s="971"/>
      <c r="I127" s="516" t="s">
        <v>7193</v>
      </c>
      <c r="J127" s="353" t="s">
        <v>7194</v>
      </c>
      <c r="K127" s="478" t="s">
        <v>769</v>
      </c>
      <c r="L127" s="479"/>
      <c r="M127" s="478" t="s">
        <v>769</v>
      </c>
      <c r="N127" s="479"/>
      <c r="O127" s="480" t="s">
        <v>769</v>
      </c>
      <c r="P127" s="480"/>
      <c r="Q127" s="480"/>
      <c r="R127" s="480"/>
      <c r="S127" s="476"/>
    </row>
    <row r="128" spans="1:19" s="429" customFormat="1" ht="33" customHeight="1" x14ac:dyDescent="0.15">
      <c r="A128" s="972"/>
      <c r="B128" s="985"/>
      <c r="C128" s="970"/>
      <c r="D128" s="514" t="s">
        <v>7195</v>
      </c>
      <c r="E128" s="970"/>
      <c r="F128" s="505">
        <v>586.74</v>
      </c>
      <c r="G128" s="510" t="s">
        <v>3531</v>
      </c>
      <c r="H128" s="971"/>
      <c r="I128" s="516" t="s">
        <v>6066</v>
      </c>
      <c r="J128" s="353" t="s">
        <v>7196</v>
      </c>
      <c r="K128" s="478" t="s">
        <v>769</v>
      </c>
      <c r="L128" s="479"/>
      <c r="M128" s="478" t="s">
        <v>769</v>
      </c>
      <c r="N128" s="479"/>
      <c r="O128" s="480"/>
      <c r="P128" s="480"/>
      <c r="Q128" s="480"/>
      <c r="R128" s="480" t="s">
        <v>769</v>
      </c>
      <c r="S128" s="511" t="s">
        <v>8218</v>
      </c>
    </row>
    <row r="129" spans="1:19" s="429" customFormat="1" ht="33" customHeight="1" x14ac:dyDescent="0.15">
      <c r="A129" s="972">
        <v>75</v>
      </c>
      <c r="B129" s="985" t="s">
        <v>7197</v>
      </c>
      <c r="C129" s="970" t="s">
        <v>7198</v>
      </c>
      <c r="D129" s="514" t="s">
        <v>6314</v>
      </c>
      <c r="E129" s="970" t="s">
        <v>7199</v>
      </c>
      <c r="F129" s="505">
        <v>14774.7</v>
      </c>
      <c r="G129" s="510" t="s">
        <v>3551</v>
      </c>
      <c r="H129" s="971">
        <v>43248</v>
      </c>
      <c r="I129" s="516" t="s">
        <v>7200</v>
      </c>
      <c r="J129" s="353" t="s">
        <v>7201</v>
      </c>
      <c r="K129" s="478"/>
      <c r="L129" s="479"/>
      <c r="M129" s="478"/>
      <c r="N129" s="479"/>
      <c r="O129" s="480"/>
      <c r="P129" s="480"/>
      <c r="Q129" s="480"/>
      <c r="R129" s="480"/>
      <c r="S129" s="511" t="s">
        <v>6828</v>
      </c>
    </row>
    <row r="130" spans="1:19" s="429" customFormat="1" ht="33" customHeight="1" x14ac:dyDescent="0.15">
      <c r="A130" s="972"/>
      <c r="B130" s="985"/>
      <c r="C130" s="970"/>
      <c r="D130" s="514" t="s">
        <v>5989</v>
      </c>
      <c r="E130" s="970"/>
      <c r="F130" s="505">
        <v>4295.84</v>
      </c>
      <c r="G130" s="510" t="s">
        <v>3551</v>
      </c>
      <c r="H130" s="971"/>
      <c r="I130" s="516" t="s">
        <v>7200</v>
      </c>
      <c r="J130" s="353" t="s">
        <v>7202</v>
      </c>
      <c r="K130" s="478"/>
      <c r="L130" s="479"/>
      <c r="M130" s="478"/>
      <c r="N130" s="479"/>
      <c r="O130" s="480"/>
      <c r="P130" s="480"/>
      <c r="Q130" s="480"/>
      <c r="R130" s="480"/>
      <c r="S130" s="511" t="s">
        <v>6828</v>
      </c>
    </row>
    <row r="131" spans="1:19" s="429" customFormat="1" ht="33" customHeight="1" x14ac:dyDescent="0.15">
      <c r="A131" s="972"/>
      <c r="B131" s="985"/>
      <c r="C131" s="970"/>
      <c r="D131" s="514" t="s">
        <v>7203</v>
      </c>
      <c r="E131" s="970"/>
      <c r="F131" s="505">
        <v>3051</v>
      </c>
      <c r="G131" s="510" t="s">
        <v>3551</v>
      </c>
      <c r="H131" s="971"/>
      <c r="I131" s="516" t="s">
        <v>7200</v>
      </c>
      <c r="J131" s="353" t="s">
        <v>7204</v>
      </c>
      <c r="K131" s="478" t="s">
        <v>769</v>
      </c>
      <c r="L131" s="479"/>
      <c r="M131" s="478" t="s">
        <v>769</v>
      </c>
      <c r="N131" s="479"/>
      <c r="O131" s="480" t="s">
        <v>769</v>
      </c>
      <c r="P131" s="480"/>
      <c r="Q131" s="480"/>
      <c r="R131" s="480"/>
      <c r="S131" s="476"/>
    </row>
    <row r="132" spans="1:19" s="429" customFormat="1" ht="33" customHeight="1" x14ac:dyDescent="0.15">
      <c r="A132" s="972">
        <v>76</v>
      </c>
      <c r="B132" s="985" t="s">
        <v>7205</v>
      </c>
      <c r="C132" s="970" t="s">
        <v>7206</v>
      </c>
      <c r="D132" s="514" t="s">
        <v>6498</v>
      </c>
      <c r="E132" s="970" t="s">
        <v>7207</v>
      </c>
      <c r="F132" s="505">
        <v>76.5</v>
      </c>
      <c r="G132" s="510" t="s">
        <v>3551</v>
      </c>
      <c r="H132" s="971">
        <v>43222</v>
      </c>
      <c r="I132" s="516" t="s">
        <v>7208</v>
      </c>
      <c r="J132" s="353" t="s">
        <v>7209</v>
      </c>
      <c r="K132" s="478" t="s">
        <v>769</v>
      </c>
      <c r="L132" s="479"/>
      <c r="M132" s="478" t="s">
        <v>769</v>
      </c>
      <c r="N132" s="479"/>
      <c r="O132" s="480" t="s">
        <v>769</v>
      </c>
      <c r="P132" s="480"/>
      <c r="Q132" s="480"/>
      <c r="R132" s="480"/>
      <c r="S132" s="476"/>
    </row>
    <row r="133" spans="1:19" s="429" customFormat="1" ht="33" customHeight="1" x14ac:dyDescent="0.15">
      <c r="A133" s="972"/>
      <c r="B133" s="985"/>
      <c r="C133" s="970"/>
      <c r="D133" s="514" t="s">
        <v>3468</v>
      </c>
      <c r="E133" s="970"/>
      <c r="F133" s="505">
        <v>440.15</v>
      </c>
      <c r="G133" s="510" t="s">
        <v>3551</v>
      </c>
      <c r="H133" s="971"/>
      <c r="I133" s="516" t="s">
        <v>7210</v>
      </c>
      <c r="J133" s="353" t="s">
        <v>7211</v>
      </c>
      <c r="K133" s="478" t="s">
        <v>769</v>
      </c>
      <c r="L133" s="479"/>
      <c r="M133" s="478" t="s">
        <v>769</v>
      </c>
      <c r="N133" s="479"/>
      <c r="O133" s="480" t="s">
        <v>769</v>
      </c>
      <c r="P133" s="480"/>
      <c r="Q133" s="480"/>
      <c r="R133" s="480"/>
      <c r="S133" s="476"/>
    </row>
    <row r="134" spans="1:19" s="429" customFormat="1" ht="33" customHeight="1" x14ac:dyDescent="0.15">
      <c r="A134" s="972"/>
      <c r="B134" s="985"/>
      <c r="C134" s="970"/>
      <c r="D134" s="514" t="s">
        <v>3558</v>
      </c>
      <c r="E134" s="970"/>
      <c r="F134" s="505">
        <v>440.36</v>
      </c>
      <c r="G134" s="510" t="s">
        <v>3551</v>
      </c>
      <c r="H134" s="971"/>
      <c r="I134" s="516" t="s">
        <v>7212</v>
      </c>
      <c r="J134" s="353" t="s">
        <v>7213</v>
      </c>
      <c r="K134" s="504" t="s">
        <v>769</v>
      </c>
      <c r="L134" s="502"/>
      <c r="M134" s="504" t="s">
        <v>769</v>
      </c>
      <c r="N134" s="502"/>
      <c r="O134" s="504" t="s">
        <v>769</v>
      </c>
      <c r="P134" s="503"/>
      <c r="Q134" s="503"/>
      <c r="R134" s="503"/>
      <c r="S134" s="476"/>
    </row>
    <row r="135" spans="1:19" s="429" customFormat="1" ht="33" customHeight="1" x14ac:dyDescent="0.15">
      <c r="A135" s="520">
        <v>77</v>
      </c>
      <c r="B135" s="524" t="s">
        <v>7214</v>
      </c>
      <c r="C135" s="514" t="s">
        <v>7215</v>
      </c>
      <c r="D135" s="514" t="s">
        <v>4527</v>
      </c>
      <c r="E135" s="514" t="s">
        <v>7216</v>
      </c>
      <c r="F135" s="505">
        <v>2400</v>
      </c>
      <c r="G135" s="510" t="s">
        <v>3531</v>
      </c>
      <c r="H135" s="515">
        <v>43209</v>
      </c>
      <c r="I135" s="516" t="s">
        <v>7217</v>
      </c>
      <c r="J135" s="353" t="s">
        <v>7218</v>
      </c>
      <c r="K135" s="478" t="s">
        <v>769</v>
      </c>
      <c r="L135" s="479"/>
      <c r="M135" s="478" t="s">
        <v>769</v>
      </c>
      <c r="N135" s="479"/>
      <c r="O135" s="480"/>
      <c r="P135" s="480"/>
      <c r="Q135" s="480" t="s">
        <v>769</v>
      </c>
      <c r="R135" s="480"/>
      <c r="S135" s="476"/>
    </row>
    <row r="136" spans="1:19" s="429" customFormat="1" ht="33" customHeight="1" x14ac:dyDescent="0.15">
      <c r="A136" s="520">
        <v>78</v>
      </c>
      <c r="B136" s="524" t="s">
        <v>7219</v>
      </c>
      <c r="C136" s="514" t="s">
        <v>7220</v>
      </c>
      <c r="D136" s="514" t="s">
        <v>3626</v>
      </c>
      <c r="E136" s="514" t="s">
        <v>7221</v>
      </c>
      <c r="F136" s="505">
        <v>10250</v>
      </c>
      <c r="G136" s="510" t="s">
        <v>3551</v>
      </c>
      <c r="H136" s="515">
        <v>43223</v>
      </c>
      <c r="I136" s="516" t="s">
        <v>7222</v>
      </c>
      <c r="J136" s="353" t="s">
        <v>7223</v>
      </c>
      <c r="K136" s="478" t="s">
        <v>769</v>
      </c>
      <c r="L136" s="479"/>
      <c r="M136" s="478" t="s">
        <v>769</v>
      </c>
      <c r="N136" s="479"/>
      <c r="O136" s="480" t="s">
        <v>769</v>
      </c>
      <c r="P136" s="480"/>
      <c r="Q136" s="480"/>
      <c r="R136" s="480"/>
      <c r="S136" s="476"/>
    </row>
    <row r="137" spans="1:19" s="429" customFormat="1" ht="51" customHeight="1" x14ac:dyDescent="0.15">
      <c r="A137" s="520">
        <v>79</v>
      </c>
      <c r="B137" s="524" t="s">
        <v>7224</v>
      </c>
      <c r="C137" s="514" t="s">
        <v>7225</v>
      </c>
      <c r="D137" s="514" t="s">
        <v>7226</v>
      </c>
      <c r="E137" s="514" t="s">
        <v>7227</v>
      </c>
      <c r="F137" s="505">
        <v>420</v>
      </c>
      <c r="G137" s="510" t="s">
        <v>3531</v>
      </c>
      <c r="H137" s="515">
        <v>43206</v>
      </c>
      <c r="I137" s="516" t="s">
        <v>7176</v>
      </c>
      <c r="J137" s="353" t="s">
        <v>7228</v>
      </c>
      <c r="K137" s="478" t="s">
        <v>769</v>
      </c>
      <c r="L137" s="479"/>
      <c r="M137" s="478" t="s">
        <v>769</v>
      </c>
      <c r="N137" s="479"/>
      <c r="O137" s="480" t="s">
        <v>769</v>
      </c>
      <c r="P137" s="480"/>
      <c r="Q137" s="480"/>
      <c r="R137" s="480"/>
      <c r="S137" s="476"/>
    </row>
    <row r="138" spans="1:19" s="429" customFormat="1" ht="75" customHeight="1" x14ac:dyDescent="0.15">
      <c r="A138" s="520">
        <v>80</v>
      </c>
      <c r="B138" s="524" t="s">
        <v>7229</v>
      </c>
      <c r="C138" s="514" t="s">
        <v>7230</v>
      </c>
      <c r="D138" s="514" t="s">
        <v>7117</v>
      </c>
      <c r="E138" s="514" t="s">
        <v>7231</v>
      </c>
      <c r="F138" s="505">
        <v>1512</v>
      </c>
      <c r="G138" s="510" t="s">
        <v>3551</v>
      </c>
      <c r="H138" s="515">
        <v>43222</v>
      </c>
      <c r="I138" s="516" t="s">
        <v>7232</v>
      </c>
      <c r="J138" s="353" t="s">
        <v>7233</v>
      </c>
      <c r="K138" s="478" t="s">
        <v>769</v>
      </c>
      <c r="L138" s="479"/>
      <c r="M138" s="478" t="s">
        <v>769</v>
      </c>
      <c r="N138" s="479"/>
      <c r="O138" s="480" t="s">
        <v>769</v>
      </c>
      <c r="P138" s="480"/>
      <c r="Q138" s="480"/>
      <c r="R138" s="480"/>
      <c r="S138" s="476"/>
    </row>
    <row r="139" spans="1:19" s="429" customFormat="1" ht="47.25" customHeight="1" x14ac:dyDescent="0.15">
      <c r="A139" s="520">
        <v>81</v>
      </c>
      <c r="B139" s="524" t="s">
        <v>7234</v>
      </c>
      <c r="C139" s="514" t="s">
        <v>7235</v>
      </c>
      <c r="D139" s="514" t="s">
        <v>747</v>
      </c>
      <c r="E139" s="514" t="s">
        <v>7236</v>
      </c>
      <c r="F139" s="505">
        <v>5985</v>
      </c>
      <c r="G139" s="510" t="s">
        <v>3551</v>
      </c>
      <c r="H139" s="515">
        <v>43223</v>
      </c>
      <c r="I139" s="516" t="s">
        <v>7237</v>
      </c>
      <c r="J139" s="353" t="s">
        <v>7238</v>
      </c>
      <c r="K139" s="478" t="s">
        <v>769</v>
      </c>
      <c r="L139" s="479"/>
      <c r="M139" s="478" t="s">
        <v>769</v>
      </c>
      <c r="N139" s="479"/>
      <c r="O139" s="480"/>
      <c r="P139" s="480"/>
      <c r="Q139" s="480" t="s">
        <v>769</v>
      </c>
      <c r="R139" s="480"/>
      <c r="S139" s="476"/>
    </row>
    <row r="140" spans="1:19" s="429" customFormat="1" ht="33" customHeight="1" x14ac:dyDescent="0.15">
      <c r="A140" s="520">
        <v>82</v>
      </c>
      <c r="B140" s="524" t="s">
        <v>7239</v>
      </c>
      <c r="C140" s="514" t="s">
        <v>7240</v>
      </c>
      <c r="D140" s="514" t="s">
        <v>3814</v>
      </c>
      <c r="E140" s="514" t="s">
        <v>7241</v>
      </c>
      <c r="F140" s="505">
        <v>275</v>
      </c>
      <c r="G140" s="510" t="s">
        <v>3361</v>
      </c>
      <c r="H140" s="515">
        <v>43252</v>
      </c>
      <c r="I140" s="516" t="s">
        <v>7242</v>
      </c>
      <c r="J140" s="353" t="s">
        <v>7243</v>
      </c>
      <c r="K140" s="478" t="s">
        <v>769</v>
      </c>
      <c r="L140" s="479"/>
      <c r="M140" s="478" t="s">
        <v>769</v>
      </c>
      <c r="N140" s="479"/>
      <c r="O140" s="480"/>
      <c r="P140" s="480"/>
      <c r="Q140" s="480" t="s">
        <v>769</v>
      </c>
      <c r="R140" s="480"/>
      <c r="S140" s="476"/>
    </row>
    <row r="141" spans="1:19" s="429" customFormat="1" ht="33" customHeight="1" x14ac:dyDescent="0.15">
      <c r="A141" s="520">
        <v>83</v>
      </c>
      <c r="B141" s="524" t="s">
        <v>7244</v>
      </c>
      <c r="C141" s="514" t="s">
        <v>7245</v>
      </c>
      <c r="D141" s="514" t="s">
        <v>7246</v>
      </c>
      <c r="E141" s="514" t="s">
        <v>7165</v>
      </c>
      <c r="F141" s="505" t="s">
        <v>3238</v>
      </c>
      <c r="G141" s="510" t="s">
        <v>3551</v>
      </c>
      <c r="H141" s="515">
        <v>43236</v>
      </c>
      <c r="I141" s="516" t="s">
        <v>7165</v>
      </c>
      <c r="J141" s="477" t="s">
        <v>5032</v>
      </c>
      <c r="K141" s="518" t="s">
        <v>6763</v>
      </c>
      <c r="L141" s="518" t="s">
        <v>6763</v>
      </c>
      <c r="M141" s="518" t="s">
        <v>6763</v>
      </c>
      <c r="N141" s="518" t="s">
        <v>6763</v>
      </c>
      <c r="O141" s="518" t="s">
        <v>6763</v>
      </c>
      <c r="P141" s="518" t="s">
        <v>6763</v>
      </c>
      <c r="Q141" s="518" t="s">
        <v>6763</v>
      </c>
      <c r="R141" s="480"/>
      <c r="S141" s="511" t="s">
        <v>6217</v>
      </c>
    </row>
    <row r="142" spans="1:19" s="429" customFormat="1" ht="33" customHeight="1" x14ac:dyDescent="0.15">
      <c r="A142" s="520">
        <v>84</v>
      </c>
      <c r="B142" s="524" t="s">
        <v>7247</v>
      </c>
      <c r="C142" s="514" t="s">
        <v>7248</v>
      </c>
      <c r="D142" s="514" t="s">
        <v>3483</v>
      </c>
      <c r="E142" s="514" t="s">
        <v>7249</v>
      </c>
      <c r="F142" s="505">
        <v>3000</v>
      </c>
      <c r="G142" s="510" t="s">
        <v>3361</v>
      </c>
      <c r="H142" s="515">
        <v>43256</v>
      </c>
      <c r="I142" s="516" t="s">
        <v>7250</v>
      </c>
      <c r="J142" s="353" t="s">
        <v>7251</v>
      </c>
      <c r="K142" s="480" t="s">
        <v>769</v>
      </c>
      <c r="L142" s="540"/>
      <c r="M142" s="480" t="s">
        <v>769</v>
      </c>
      <c r="N142" s="540"/>
      <c r="O142" s="480"/>
      <c r="P142" s="480"/>
      <c r="Q142" s="480" t="s">
        <v>769</v>
      </c>
      <c r="R142" s="480"/>
      <c r="S142" s="476"/>
    </row>
    <row r="143" spans="1:19" s="429" customFormat="1" ht="33" customHeight="1" x14ac:dyDescent="0.15">
      <c r="A143" s="520">
        <v>85</v>
      </c>
      <c r="B143" s="524" t="s">
        <v>7252</v>
      </c>
      <c r="C143" s="514" t="s">
        <v>7253</v>
      </c>
      <c r="D143" s="514" t="s">
        <v>3680</v>
      </c>
      <c r="E143" s="514" t="s">
        <v>7253</v>
      </c>
      <c r="F143" s="505">
        <v>20500</v>
      </c>
      <c r="G143" s="510" t="s">
        <v>3361</v>
      </c>
      <c r="H143" s="515">
        <v>43278</v>
      </c>
      <c r="I143" s="516" t="s">
        <v>7505</v>
      </c>
      <c r="J143" s="490" t="s">
        <v>7254</v>
      </c>
      <c r="K143" s="478"/>
      <c r="L143" s="479"/>
      <c r="M143" s="478"/>
      <c r="N143" s="479"/>
      <c r="O143" s="480"/>
      <c r="P143" s="480"/>
      <c r="Q143" s="480"/>
      <c r="R143" s="480"/>
      <c r="S143" s="511" t="s">
        <v>6828</v>
      </c>
    </row>
    <row r="144" spans="1:19" s="429" customFormat="1" ht="53.25" customHeight="1" x14ac:dyDescent="0.15">
      <c r="A144" s="520">
        <v>86</v>
      </c>
      <c r="B144" s="524" t="s">
        <v>7255</v>
      </c>
      <c r="C144" s="514" t="s">
        <v>7035</v>
      </c>
      <c r="D144" s="514" t="s">
        <v>3448</v>
      </c>
      <c r="E144" s="514" t="s">
        <v>7256</v>
      </c>
      <c r="F144" s="505">
        <v>2300</v>
      </c>
      <c r="G144" s="510" t="s">
        <v>3531</v>
      </c>
      <c r="H144" s="515">
        <v>43213</v>
      </c>
      <c r="I144" s="516" t="s">
        <v>7037</v>
      </c>
      <c r="J144" s="353" t="s">
        <v>7257</v>
      </c>
      <c r="K144" s="478" t="s">
        <v>769</v>
      </c>
      <c r="L144" s="479"/>
      <c r="M144" s="478" t="s">
        <v>769</v>
      </c>
      <c r="N144" s="479"/>
      <c r="O144" s="480"/>
      <c r="P144" s="480"/>
      <c r="Q144" s="480" t="s">
        <v>769</v>
      </c>
      <c r="R144" s="480"/>
      <c r="S144" s="476"/>
    </row>
    <row r="145" spans="1:19" s="429" customFormat="1" ht="66" customHeight="1" x14ac:dyDescent="0.15">
      <c r="A145" s="520">
        <v>87</v>
      </c>
      <c r="B145" s="524" t="s">
        <v>7258</v>
      </c>
      <c r="C145" s="514" t="s">
        <v>7259</v>
      </c>
      <c r="D145" s="514" t="s">
        <v>7260</v>
      </c>
      <c r="E145" s="514" t="s">
        <v>7261</v>
      </c>
      <c r="F145" s="505">
        <v>979.55</v>
      </c>
      <c r="G145" s="510" t="s">
        <v>3361</v>
      </c>
      <c r="H145" s="515">
        <v>43269</v>
      </c>
      <c r="I145" s="516" t="s">
        <v>6081</v>
      </c>
      <c r="J145" s="490" t="s">
        <v>7262</v>
      </c>
      <c r="K145" s="478" t="s">
        <v>769</v>
      </c>
      <c r="L145" s="479"/>
      <c r="M145" s="478" t="s">
        <v>769</v>
      </c>
      <c r="N145" s="479"/>
      <c r="O145" s="480" t="s">
        <v>769</v>
      </c>
      <c r="P145" s="480"/>
      <c r="Q145" s="480"/>
      <c r="R145" s="480"/>
      <c r="S145" s="476"/>
    </row>
    <row r="146" spans="1:19" s="429" customFormat="1" ht="33" customHeight="1" x14ac:dyDescent="0.15">
      <c r="A146" s="520">
        <v>88</v>
      </c>
      <c r="B146" s="524" t="s">
        <v>7263</v>
      </c>
      <c r="C146" s="514" t="s">
        <v>7164</v>
      </c>
      <c r="D146" s="514" t="s">
        <v>7165</v>
      </c>
      <c r="E146" s="514" t="s">
        <v>7165</v>
      </c>
      <c r="F146" s="505" t="s">
        <v>3238</v>
      </c>
      <c r="G146" s="510" t="s">
        <v>3551</v>
      </c>
      <c r="H146" s="515">
        <v>43245</v>
      </c>
      <c r="I146" s="514" t="s">
        <v>7165</v>
      </c>
      <c r="J146" s="477" t="s">
        <v>5032</v>
      </c>
      <c r="K146" s="518" t="s">
        <v>6763</v>
      </c>
      <c r="L146" s="518" t="s">
        <v>6763</v>
      </c>
      <c r="M146" s="518" t="s">
        <v>6763</v>
      </c>
      <c r="N146" s="518" t="s">
        <v>6763</v>
      </c>
      <c r="O146" s="518" t="s">
        <v>6763</v>
      </c>
      <c r="P146" s="518" t="s">
        <v>6763</v>
      </c>
      <c r="Q146" s="518" t="s">
        <v>6763</v>
      </c>
      <c r="R146" s="480"/>
      <c r="S146" s="511" t="s">
        <v>6217</v>
      </c>
    </row>
    <row r="147" spans="1:19" s="429" customFormat="1" ht="33" customHeight="1" x14ac:dyDescent="0.15">
      <c r="A147" s="520">
        <v>89</v>
      </c>
      <c r="B147" s="524" t="s">
        <v>7264</v>
      </c>
      <c r="C147" s="514" t="s">
        <v>6401</v>
      </c>
      <c r="D147" s="514" t="s">
        <v>7165</v>
      </c>
      <c r="E147" s="514" t="s">
        <v>7165</v>
      </c>
      <c r="F147" s="505" t="s">
        <v>3238</v>
      </c>
      <c r="G147" s="510" t="s">
        <v>3551</v>
      </c>
      <c r="H147" s="515">
        <v>43245</v>
      </c>
      <c r="I147" s="514" t="s">
        <v>7165</v>
      </c>
      <c r="J147" s="477" t="s">
        <v>5032</v>
      </c>
      <c r="K147" s="518" t="s">
        <v>6763</v>
      </c>
      <c r="L147" s="518" t="s">
        <v>6763</v>
      </c>
      <c r="M147" s="518" t="s">
        <v>6763</v>
      </c>
      <c r="N147" s="518" t="s">
        <v>6763</v>
      </c>
      <c r="O147" s="518" t="s">
        <v>6763</v>
      </c>
      <c r="P147" s="518" t="s">
        <v>6763</v>
      </c>
      <c r="Q147" s="518" t="s">
        <v>6763</v>
      </c>
      <c r="R147" s="480"/>
      <c r="S147" s="511" t="s">
        <v>6217</v>
      </c>
    </row>
    <row r="148" spans="1:19" s="429" customFormat="1" ht="33" customHeight="1" x14ac:dyDescent="0.15">
      <c r="A148" s="520">
        <v>90</v>
      </c>
      <c r="B148" s="524" t="s">
        <v>7265</v>
      </c>
      <c r="C148" s="514" t="s">
        <v>7266</v>
      </c>
      <c r="D148" s="514" t="s">
        <v>7117</v>
      </c>
      <c r="E148" s="514" t="s">
        <v>7267</v>
      </c>
      <c r="F148" s="505">
        <v>239</v>
      </c>
      <c r="G148" s="510" t="s">
        <v>3551</v>
      </c>
      <c r="H148" s="515">
        <v>43228</v>
      </c>
      <c r="I148" s="516" t="s">
        <v>6420</v>
      </c>
      <c r="J148" s="353" t="s">
        <v>7268</v>
      </c>
      <c r="K148" s="478" t="s">
        <v>769</v>
      </c>
      <c r="L148" s="479"/>
      <c r="M148" s="478" t="s">
        <v>769</v>
      </c>
      <c r="N148" s="479"/>
      <c r="O148" s="480"/>
      <c r="P148" s="480"/>
      <c r="Q148" s="480" t="s">
        <v>769</v>
      </c>
      <c r="R148" s="480"/>
      <c r="S148" s="476"/>
    </row>
    <row r="149" spans="1:19" s="429" customFormat="1" ht="33" customHeight="1" x14ac:dyDescent="0.15">
      <c r="A149" s="520">
        <v>91</v>
      </c>
      <c r="B149" s="524" t="s">
        <v>7269</v>
      </c>
      <c r="C149" s="514" t="s">
        <v>7270</v>
      </c>
      <c r="D149" s="514" t="s">
        <v>3468</v>
      </c>
      <c r="E149" s="514" t="s">
        <v>7271</v>
      </c>
      <c r="F149" s="505">
        <v>452</v>
      </c>
      <c r="G149" s="510" t="s">
        <v>3551</v>
      </c>
      <c r="H149" s="515">
        <v>43227</v>
      </c>
      <c r="I149" s="516" t="s">
        <v>7272</v>
      </c>
      <c r="J149" s="353" t="s">
        <v>7273</v>
      </c>
      <c r="K149" s="478" t="s">
        <v>769</v>
      </c>
      <c r="L149" s="479"/>
      <c r="M149" s="478" t="s">
        <v>769</v>
      </c>
      <c r="N149" s="479"/>
      <c r="O149" s="480" t="s">
        <v>769</v>
      </c>
      <c r="P149" s="480"/>
      <c r="Q149" s="480"/>
      <c r="R149" s="480"/>
      <c r="S149" s="476"/>
    </row>
    <row r="150" spans="1:19" s="429" customFormat="1" ht="55.5" customHeight="1" x14ac:dyDescent="0.15">
      <c r="A150" s="520">
        <v>92</v>
      </c>
      <c r="B150" s="524" t="s">
        <v>7274</v>
      </c>
      <c r="C150" s="514" t="s">
        <v>7275</v>
      </c>
      <c r="D150" s="514" t="s">
        <v>7165</v>
      </c>
      <c r="E150" s="514" t="s">
        <v>7165</v>
      </c>
      <c r="F150" s="505" t="s">
        <v>3238</v>
      </c>
      <c r="G150" s="489" t="s">
        <v>3361</v>
      </c>
      <c r="H150" s="489" t="s">
        <v>7276</v>
      </c>
      <c r="I150" s="516" t="s">
        <v>7165</v>
      </c>
      <c r="J150" s="477" t="s">
        <v>5032</v>
      </c>
      <c r="K150" s="518" t="s">
        <v>6763</v>
      </c>
      <c r="L150" s="518" t="s">
        <v>6763</v>
      </c>
      <c r="M150" s="518" t="s">
        <v>6763</v>
      </c>
      <c r="N150" s="518" t="s">
        <v>6763</v>
      </c>
      <c r="O150" s="518" t="s">
        <v>6763</v>
      </c>
      <c r="P150" s="518" t="s">
        <v>6763</v>
      </c>
      <c r="Q150" s="518" t="s">
        <v>6763</v>
      </c>
      <c r="R150" s="518" t="s">
        <v>6763</v>
      </c>
      <c r="S150" s="511" t="s">
        <v>6217</v>
      </c>
    </row>
    <row r="151" spans="1:19" s="429" customFormat="1" ht="33" customHeight="1" x14ac:dyDescent="0.15">
      <c r="A151" s="520">
        <v>93</v>
      </c>
      <c r="B151" s="524" t="s">
        <v>7277</v>
      </c>
      <c r="C151" s="514" t="s">
        <v>7278</v>
      </c>
      <c r="D151" s="514" t="s">
        <v>7279</v>
      </c>
      <c r="E151" s="514" t="s">
        <v>7165</v>
      </c>
      <c r="F151" s="505" t="s">
        <v>3238</v>
      </c>
      <c r="G151" s="510" t="s">
        <v>3551</v>
      </c>
      <c r="H151" s="515">
        <v>43231</v>
      </c>
      <c r="I151" s="516" t="s">
        <v>7165</v>
      </c>
      <c r="J151" s="477" t="s">
        <v>5032</v>
      </c>
      <c r="K151" s="518" t="s">
        <v>6763</v>
      </c>
      <c r="L151" s="518" t="s">
        <v>6763</v>
      </c>
      <c r="M151" s="518" t="s">
        <v>6763</v>
      </c>
      <c r="N151" s="518" t="s">
        <v>6763</v>
      </c>
      <c r="O151" s="518" t="s">
        <v>6763</v>
      </c>
      <c r="P151" s="518" t="s">
        <v>6763</v>
      </c>
      <c r="Q151" s="518" t="s">
        <v>6763</v>
      </c>
      <c r="R151" s="518" t="s">
        <v>6763</v>
      </c>
      <c r="S151" s="511" t="s">
        <v>6217</v>
      </c>
    </row>
    <row r="152" spans="1:19" s="429" customFormat="1" ht="33" customHeight="1" x14ac:dyDescent="0.15">
      <c r="A152" s="520">
        <v>94</v>
      </c>
      <c r="B152" s="524" t="s">
        <v>7280</v>
      </c>
      <c r="C152" s="514" t="s">
        <v>7281</v>
      </c>
      <c r="D152" s="514" t="s">
        <v>7282</v>
      </c>
      <c r="E152" s="514" t="s">
        <v>7165</v>
      </c>
      <c r="F152" s="505" t="s">
        <v>3238</v>
      </c>
      <c r="G152" s="510" t="s">
        <v>3551</v>
      </c>
      <c r="H152" s="515">
        <v>43231</v>
      </c>
      <c r="I152" s="516" t="s">
        <v>7165</v>
      </c>
      <c r="J152" s="477" t="s">
        <v>5032</v>
      </c>
      <c r="K152" s="518" t="s">
        <v>6763</v>
      </c>
      <c r="L152" s="518" t="s">
        <v>6763</v>
      </c>
      <c r="M152" s="518" t="s">
        <v>6763</v>
      </c>
      <c r="N152" s="518" t="s">
        <v>6763</v>
      </c>
      <c r="O152" s="518" t="s">
        <v>6763</v>
      </c>
      <c r="P152" s="518" t="s">
        <v>6763</v>
      </c>
      <c r="Q152" s="518" t="s">
        <v>6763</v>
      </c>
      <c r="R152" s="518" t="s">
        <v>6763</v>
      </c>
      <c r="S152" s="511" t="s">
        <v>6217</v>
      </c>
    </row>
    <row r="153" spans="1:19" s="429" customFormat="1" ht="52.5" customHeight="1" x14ac:dyDescent="0.15">
      <c r="A153" s="520">
        <v>95</v>
      </c>
      <c r="B153" s="524" t="s">
        <v>7283</v>
      </c>
      <c r="C153" s="514" t="s">
        <v>7284</v>
      </c>
      <c r="D153" s="514" t="s">
        <v>7506</v>
      </c>
      <c r="E153" s="514" t="s">
        <v>7285</v>
      </c>
      <c r="F153" s="505">
        <v>32324.58</v>
      </c>
      <c r="G153" s="510" t="s">
        <v>3361</v>
      </c>
      <c r="H153" s="515">
        <v>43257</v>
      </c>
      <c r="I153" s="516" t="s">
        <v>7286</v>
      </c>
      <c r="J153" s="490" t="s">
        <v>7287</v>
      </c>
      <c r="K153" s="478" t="s">
        <v>769</v>
      </c>
      <c r="L153" s="479"/>
      <c r="M153" s="478" t="s">
        <v>769</v>
      </c>
      <c r="N153" s="479"/>
      <c r="O153" s="480" t="s">
        <v>769</v>
      </c>
      <c r="P153" s="480"/>
      <c r="Q153" s="480"/>
      <c r="R153" s="480"/>
      <c r="S153" s="476"/>
    </row>
    <row r="154" spans="1:19" s="429" customFormat="1" ht="60" customHeight="1" x14ac:dyDescent="0.15">
      <c r="A154" s="972">
        <v>96</v>
      </c>
      <c r="B154" s="985" t="s">
        <v>7288</v>
      </c>
      <c r="C154" s="970" t="s">
        <v>7289</v>
      </c>
      <c r="D154" s="514" t="s">
        <v>7290</v>
      </c>
      <c r="E154" s="970" t="s">
        <v>7291</v>
      </c>
      <c r="F154" s="505">
        <v>4990</v>
      </c>
      <c r="G154" s="510" t="s">
        <v>3361</v>
      </c>
      <c r="H154" s="971">
        <v>43252</v>
      </c>
      <c r="I154" s="516" t="s">
        <v>7112</v>
      </c>
      <c r="J154" s="353" t="s">
        <v>7292</v>
      </c>
      <c r="K154" s="478" t="s">
        <v>769</v>
      </c>
      <c r="L154" s="479"/>
      <c r="M154" s="478" t="s">
        <v>769</v>
      </c>
      <c r="N154" s="479"/>
      <c r="O154" s="480"/>
      <c r="P154" s="480"/>
      <c r="Q154" s="480" t="s">
        <v>769</v>
      </c>
      <c r="R154" s="480"/>
      <c r="S154" s="476"/>
    </row>
    <row r="155" spans="1:19" s="429" customFormat="1" ht="49.5" customHeight="1" x14ac:dyDescent="0.15">
      <c r="A155" s="972"/>
      <c r="B155" s="985"/>
      <c r="C155" s="970"/>
      <c r="D155" s="514" t="s">
        <v>7117</v>
      </c>
      <c r="E155" s="970"/>
      <c r="F155" s="505">
        <v>900</v>
      </c>
      <c r="G155" s="510" t="s">
        <v>3361</v>
      </c>
      <c r="H155" s="971"/>
      <c r="I155" s="516" t="s">
        <v>7112</v>
      </c>
      <c r="J155" s="353" t="s">
        <v>7293</v>
      </c>
      <c r="K155" s="478" t="s">
        <v>769</v>
      </c>
      <c r="L155" s="479"/>
      <c r="M155" s="478" t="s">
        <v>769</v>
      </c>
      <c r="N155" s="479"/>
      <c r="O155" s="480" t="s">
        <v>769</v>
      </c>
      <c r="P155" s="480"/>
      <c r="Q155" s="480"/>
      <c r="R155" s="480"/>
      <c r="S155" s="476"/>
    </row>
    <row r="156" spans="1:19" s="429" customFormat="1" ht="33" customHeight="1" x14ac:dyDescent="0.15">
      <c r="A156" s="520">
        <v>97</v>
      </c>
      <c r="B156" s="524" t="s">
        <v>7294</v>
      </c>
      <c r="C156" s="514" t="s">
        <v>7266</v>
      </c>
      <c r="D156" s="514" t="s">
        <v>3814</v>
      </c>
      <c r="E156" s="514" t="s">
        <v>7295</v>
      </c>
      <c r="F156" s="505">
        <v>1547</v>
      </c>
      <c r="G156" s="510" t="s">
        <v>3551</v>
      </c>
      <c r="H156" s="515">
        <v>43251</v>
      </c>
      <c r="I156" s="516" t="s">
        <v>7296</v>
      </c>
      <c r="J156" s="353" t="s">
        <v>7297</v>
      </c>
      <c r="K156" s="478" t="s">
        <v>769</v>
      </c>
      <c r="L156" s="479"/>
      <c r="M156" s="478" t="s">
        <v>769</v>
      </c>
      <c r="N156" s="479"/>
      <c r="O156" s="480" t="s">
        <v>769</v>
      </c>
      <c r="P156" s="480"/>
      <c r="Q156" s="480"/>
      <c r="R156" s="480"/>
      <c r="S156" s="476"/>
    </row>
    <row r="157" spans="1:19" s="429" customFormat="1" ht="51.75" customHeight="1" x14ac:dyDescent="0.15">
      <c r="A157" s="520">
        <v>98</v>
      </c>
      <c r="B157" s="524" t="s">
        <v>7298</v>
      </c>
      <c r="C157" s="514" t="s">
        <v>7035</v>
      </c>
      <c r="D157" s="514" t="s">
        <v>3448</v>
      </c>
      <c r="E157" s="514" t="s">
        <v>7093</v>
      </c>
      <c r="F157" s="505">
        <v>2300</v>
      </c>
      <c r="G157" s="510" t="s">
        <v>3551</v>
      </c>
      <c r="H157" s="515">
        <v>43238</v>
      </c>
      <c r="I157" s="516" t="s">
        <v>7037</v>
      </c>
      <c r="J157" s="353" t="s">
        <v>7299</v>
      </c>
      <c r="K157" s="478" t="s">
        <v>769</v>
      </c>
      <c r="L157" s="479"/>
      <c r="M157" s="478" t="s">
        <v>769</v>
      </c>
      <c r="N157" s="479"/>
      <c r="O157" s="480" t="s">
        <v>769</v>
      </c>
      <c r="P157" s="480"/>
      <c r="Q157" s="480"/>
      <c r="R157" s="480"/>
      <c r="S157" s="476"/>
    </row>
    <row r="158" spans="1:19" s="429" customFormat="1" ht="33" customHeight="1" x14ac:dyDescent="0.15">
      <c r="A158" s="520">
        <v>99</v>
      </c>
      <c r="B158" s="524" t="s">
        <v>7300</v>
      </c>
      <c r="C158" s="514" t="s">
        <v>7301</v>
      </c>
      <c r="D158" s="514" t="s">
        <v>7165</v>
      </c>
      <c r="E158" s="514" t="s">
        <v>7165</v>
      </c>
      <c r="F158" s="505" t="s">
        <v>3238</v>
      </c>
      <c r="G158" s="510" t="s">
        <v>3551</v>
      </c>
      <c r="H158" s="515">
        <v>43250</v>
      </c>
      <c r="I158" s="516" t="s">
        <v>7165</v>
      </c>
      <c r="J158" s="490" t="s">
        <v>3238</v>
      </c>
      <c r="K158" s="490" t="s">
        <v>3238</v>
      </c>
      <c r="L158" s="477" t="s">
        <v>3238</v>
      </c>
      <c r="M158" s="490" t="s">
        <v>3238</v>
      </c>
      <c r="N158" s="477" t="s">
        <v>3238</v>
      </c>
      <c r="O158" s="490" t="s">
        <v>3238</v>
      </c>
      <c r="P158" s="477" t="s">
        <v>3238</v>
      </c>
      <c r="Q158" s="490" t="s">
        <v>3238</v>
      </c>
      <c r="R158" s="477" t="s">
        <v>3238</v>
      </c>
      <c r="S158" s="511" t="s">
        <v>6217</v>
      </c>
    </row>
    <row r="159" spans="1:19" s="429" customFormat="1" ht="33" customHeight="1" x14ac:dyDescent="0.15">
      <c r="A159" s="520">
        <v>100</v>
      </c>
      <c r="B159" s="524" t="s">
        <v>7302</v>
      </c>
      <c r="C159" s="514" t="s">
        <v>7035</v>
      </c>
      <c r="D159" s="514" t="s">
        <v>7246</v>
      </c>
      <c r="E159" s="514" t="s">
        <v>7165</v>
      </c>
      <c r="F159" s="505" t="s">
        <v>3238</v>
      </c>
      <c r="G159" s="510" t="s">
        <v>3551</v>
      </c>
      <c r="H159" s="515">
        <v>43236</v>
      </c>
      <c r="I159" s="516" t="s">
        <v>7165</v>
      </c>
      <c r="J159" s="490" t="s">
        <v>3238</v>
      </c>
      <c r="K159" s="490" t="s">
        <v>3238</v>
      </c>
      <c r="L159" s="477" t="s">
        <v>3238</v>
      </c>
      <c r="M159" s="490" t="s">
        <v>3238</v>
      </c>
      <c r="N159" s="477" t="s">
        <v>3238</v>
      </c>
      <c r="O159" s="490" t="s">
        <v>3238</v>
      </c>
      <c r="P159" s="477" t="s">
        <v>3238</v>
      </c>
      <c r="Q159" s="490" t="s">
        <v>3238</v>
      </c>
      <c r="R159" s="477" t="s">
        <v>3238</v>
      </c>
      <c r="S159" s="511" t="s">
        <v>6217</v>
      </c>
    </row>
    <row r="160" spans="1:19" s="429" customFormat="1" ht="48" customHeight="1" x14ac:dyDescent="0.15">
      <c r="A160" s="520">
        <v>101</v>
      </c>
      <c r="B160" s="524" t="s">
        <v>7303</v>
      </c>
      <c r="C160" s="514" t="s">
        <v>7304</v>
      </c>
      <c r="D160" s="514" t="s">
        <v>3626</v>
      </c>
      <c r="E160" s="514" t="s">
        <v>7305</v>
      </c>
      <c r="F160" s="505">
        <v>3099.52</v>
      </c>
      <c r="G160" s="510" t="s">
        <v>3361</v>
      </c>
      <c r="H160" s="515">
        <v>43263</v>
      </c>
      <c r="I160" s="516" t="s">
        <v>7306</v>
      </c>
      <c r="J160" s="490" t="s">
        <v>7307</v>
      </c>
      <c r="K160" s="480" t="s">
        <v>769</v>
      </c>
      <c r="L160" s="540"/>
      <c r="M160" s="480" t="s">
        <v>769</v>
      </c>
      <c r="N160" s="540"/>
      <c r="O160" s="480" t="s">
        <v>769</v>
      </c>
      <c r="P160" s="480"/>
      <c r="Q160" s="480"/>
      <c r="R160" s="480"/>
      <c r="S160" s="511"/>
    </row>
    <row r="161" spans="1:19" s="429" customFormat="1" ht="54" customHeight="1" x14ac:dyDescent="0.15">
      <c r="A161" s="520">
        <v>102</v>
      </c>
      <c r="B161" s="524" t="s">
        <v>7308</v>
      </c>
      <c r="C161" s="514" t="s">
        <v>7035</v>
      </c>
      <c r="D161" s="514" t="s">
        <v>3448</v>
      </c>
      <c r="E161" s="514" t="s">
        <v>7093</v>
      </c>
      <c r="F161" s="505">
        <v>9525</v>
      </c>
      <c r="G161" s="510" t="s">
        <v>3361</v>
      </c>
      <c r="H161" s="515">
        <v>43252</v>
      </c>
      <c r="I161" s="516" t="s">
        <v>7037</v>
      </c>
      <c r="J161" s="353" t="s">
        <v>7309</v>
      </c>
      <c r="K161" s="478" t="s">
        <v>769</v>
      </c>
      <c r="L161" s="479"/>
      <c r="M161" s="478" t="s">
        <v>769</v>
      </c>
      <c r="N161" s="479"/>
      <c r="O161" s="480" t="s">
        <v>769</v>
      </c>
      <c r="P161" s="480"/>
      <c r="Q161" s="480"/>
      <c r="R161" s="480"/>
      <c r="S161" s="476"/>
    </row>
    <row r="162" spans="1:19" s="429" customFormat="1" ht="47.25" customHeight="1" x14ac:dyDescent="0.15">
      <c r="A162" s="520">
        <v>103</v>
      </c>
      <c r="B162" s="524" t="s">
        <v>7310</v>
      </c>
      <c r="C162" s="514" t="s">
        <v>7311</v>
      </c>
      <c r="D162" s="514" t="s">
        <v>7312</v>
      </c>
      <c r="E162" s="514" t="s">
        <v>7165</v>
      </c>
      <c r="F162" s="505" t="s">
        <v>3238</v>
      </c>
      <c r="G162" s="510" t="s">
        <v>3361</v>
      </c>
      <c r="H162" s="515">
        <v>43255</v>
      </c>
      <c r="I162" s="516" t="s">
        <v>7165</v>
      </c>
      <c r="J162" s="490" t="s">
        <v>3238</v>
      </c>
      <c r="K162" s="490" t="s">
        <v>3238</v>
      </c>
      <c r="L162" s="477" t="s">
        <v>3238</v>
      </c>
      <c r="M162" s="490" t="s">
        <v>3238</v>
      </c>
      <c r="N162" s="477" t="s">
        <v>3238</v>
      </c>
      <c r="O162" s="490" t="s">
        <v>3238</v>
      </c>
      <c r="P162" s="477" t="s">
        <v>3238</v>
      </c>
      <c r="Q162" s="490" t="s">
        <v>3238</v>
      </c>
      <c r="R162" s="477" t="s">
        <v>3238</v>
      </c>
      <c r="S162" s="511" t="s">
        <v>6217</v>
      </c>
    </row>
    <row r="163" spans="1:19" s="429" customFormat="1" ht="33" customHeight="1" x14ac:dyDescent="0.15">
      <c r="A163" s="520">
        <v>104</v>
      </c>
      <c r="B163" s="524" t="s">
        <v>7313</v>
      </c>
      <c r="C163" s="514" t="s">
        <v>7188</v>
      </c>
      <c r="D163" s="514" t="s">
        <v>3468</v>
      </c>
      <c r="E163" s="514" t="s">
        <v>7314</v>
      </c>
      <c r="F163" s="505">
        <v>384.2</v>
      </c>
      <c r="G163" s="510" t="s">
        <v>3361</v>
      </c>
      <c r="H163" s="515">
        <v>43256</v>
      </c>
      <c r="I163" s="516" t="s">
        <v>7315</v>
      </c>
      <c r="J163" s="353" t="s">
        <v>7316</v>
      </c>
      <c r="K163" s="478" t="s">
        <v>769</v>
      </c>
      <c r="L163" s="479"/>
      <c r="M163" s="478" t="s">
        <v>769</v>
      </c>
      <c r="N163" s="479"/>
      <c r="O163" s="480" t="s">
        <v>769</v>
      </c>
      <c r="P163" s="480"/>
      <c r="Q163" s="480"/>
      <c r="R163" s="480"/>
      <c r="S163" s="476"/>
    </row>
    <row r="164" spans="1:19" s="429" customFormat="1" ht="33" customHeight="1" x14ac:dyDescent="0.15">
      <c r="A164" s="520">
        <v>105</v>
      </c>
      <c r="B164" s="524" t="s">
        <v>7317</v>
      </c>
      <c r="C164" s="514" t="s">
        <v>7318</v>
      </c>
      <c r="D164" s="514" t="s">
        <v>7319</v>
      </c>
      <c r="E164" s="514" t="s">
        <v>7165</v>
      </c>
      <c r="F164" s="505" t="s">
        <v>3238</v>
      </c>
      <c r="G164" s="510" t="s">
        <v>3361</v>
      </c>
      <c r="H164" s="515">
        <v>43273</v>
      </c>
      <c r="I164" s="516" t="s">
        <v>7165</v>
      </c>
      <c r="J164" s="490" t="s">
        <v>3238</v>
      </c>
      <c r="K164" s="490" t="s">
        <v>3238</v>
      </c>
      <c r="L164" s="477" t="s">
        <v>3238</v>
      </c>
      <c r="M164" s="490" t="s">
        <v>3238</v>
      </c>
      <c r="N164" s="477" t="s">
        <v>3238</v>
      </c>
      <c r="O164" s="490" t="s">
        <v>3238</v>
      </c>
      <c r="P164" s="477" t="s">
        <v>3238</v>
      </c>
      <c r="Q164" s="490" t="s">
        <v>3238</v>
      </c>
      <c r="R164" s="477" t="s">
        <v>3238</v>
      </c>
      <c r="S164" s="511" t="s">
        <v>6217</v>
      </c>
    </row>
    <row r="165" spans="1:19" s="429" customFormat="1" ht="33" customHeight="1" x14ac:dyDescent="0.15">
      <c r="A165" s="520">
        <v>106</v>
      </c>
      <c r="B165" s="524" t="s">
        <v>7405</v>
      </c>
      <c r="C165" s="514" t="s">
        <v>6283</v>
      </c>
      <c r="D165" s="514" t="s">
        <v>4169</v>
      </c>
      <c r="E165" s="514" t="s">
        <v>7406</v>
      </c>
      <c r="F165" s="505">
        <v>10500</v>
      </c>
      <c r="G165" s="510" t="s">
        <v>3316</v>
      </c>
      <c r="H165" s="515">
        <v>43273</v>
      </c>
      <c r="I165" s="516" t="s">
        <v>7306</v>
      </c>
      <c r="J165" s="490" t="s">
        <v>7407</v>
      </c>
      <c r="K165" s="478" t="s">
        <v>769</v>
      </c>
      <c r="L165" s="479"/>
      <c r="M165" s="478" t="s">
        <v>769</v>
      </c>
      <c r="N165" s="479"/>
      <c r="O165" s="480" t="s">
        <v>769</v>
      </c>
      <c r="P165" s="480"/>
      <c r="Q165" s="480"/>
      <c r="R165" s="480"/>
      <c r="S165" s="476"/>
    </row>
    <row r="166" spans="1:19" s="429" customFormat="1" ht="43.5" customHeight="1" x14ac:dyDescent="0.15">
      <c r="A166" s="520">
        <v>107</v>
      </c>
      <c r="B166" s="524" t="s">
        <v>7320</v>
      </c>
      <c r="C166" s="514" t="s">
        <v>7321</v>
      </c>
      <c r="D166" s="514" t="s">
        <v>4608</v>
      </c>
      <c r="E166" s="514" t="s">
        <v>7007</v>
      </c>
      <c r="F166" s="505">
        <v>3550</v>
      </c>
      <c r="G166" s="510" t="s">
        <v>3361</v>
      </c>
      <c r="H166" s="515">
        <v>43256</v>
      </c>
      <c r="I166" s="516" t="s">
        <v>7322</v>
      </c>
      <c r="J166" s="353" t="s">
        <v>7323</v>
      </c>
      <c r="K166" s="478" t="s">
        <v>769</v>
      </c>
      <c r="L166" s="479"/>
      <c r="M166" s="478" t="s">
        <v>769</v>
      </c>
      <c r="N166" s="479"/>
      <c r="O166" s="480" t="s">
        <v>769</v>
      </c>
      <c r="P166" s="480"/>
      <c r="Q166" s="480"/>
      <c r="R166" s="480"/>
      <c r="S166" s="476"/>
    </row>
    <row r="167" spans="1:19" s="429" customFormat="1" ht="33" customHeight="1" x14ac:dyDescent="0.15">
      <c r="A167" s="520">
        <v>108</v>
      </c>
      <c r="B167" s="524" t="s">
        <v>7324</v>
      </c>
      <c r="C167" s="514" t="s">
        <v>7325</v>
      </c>
      <c r="D167" s="514" t="s">
        <v>7117</v>
      </c>
      <c r="E167" s="514" t="s">
        <v>7326</v>
      </c>
      <c r="F167" s="505">
        <v>538</v>
      </c>
      <c r="G167" s="510" t="s">
        <v>3361</v>
      </c>
      <c r="H167" s="515">
        <v>43266</v>
      </c>
      <c r="I167" s="516" t="s">
        <v>7327</v>
      </c>
      <c r="J167" s="490" t="s">
        <v>7328</v>
      </c>
      <c r="K167" s="478" t="s">
        <v>769</v>
      </c>
      <c r="L167" s="479"/>
      <c r="M167" s="478" t="s">
        <v>769</v>
      </c>
      <c r="N167" s="479"/>
      <c r="O167" s="480" t="s">
        <v>769</v>
      </c>
      <c r="P167" s="480"/>
      <c r="Q167" s="480"/>
      <c r="R167" s="480"/>
      <c r="S167" s="476"/>
    </row>
    <row r="168" spans="1:19" s="429" customFormat="1" ht="69.75" customHeight="1" x14ac:dyDescent="0.15">
      <c r="A168" s="520">
        <v>109</v>
      </c>
      <c r="B168" s="524" t="s">
        <v>7329</v>
      </c>
      <c r="C168" s="514" t="s">
        <v>7330</v>
      </c>
      <c r="D168" s="514" t="s">
        <v>7331</v>
      </c>
      <c r="E168" s="514" t="s">
        <v>5487</v>
      </c>
      <c r="F168" s="505">
        <v>800</v>
      </c>
      <c r="G168" s="510" t="s">
        <v>3361</v>
      </c>
      <c r="H168" s="515">
        <v>43257</v>
      </c>
      <c r="I168" s="516" t="s">
        <v>7332</v>
      </c>
      <c r="J168" s="353" t="s">
        <v>7333</v>
      </c>
      <c r="K168" s="478" t="s">
        <v>769</v>
      </c>
      <c r="L168" s="479"/>
      <c r="M168" s="478" t="s">
        <v>769</v>
      </c>
      <c r="N168" s="479"/>
      <c r="O168" s="480" t="s">
        <v>769</v>
      </c>
      <c r="P168" s="480"/>
      <c r="Q168" s="480"/>
      <c r="R168" s="480"/>
      <c r="S168" s="476"/>
    </row>
    <row r="169" spans="1:19" s="429" customFormat="1" ht="53.25" customHeight="1" x14ac:dyDescent="0.15">
      <c r="A169" s="520">
        <v>110</v>
      </c>
      <c r="B169" s="524" t="s">
        <v>7334</v>
      </c>
      <c r="C169" s="514" t="s">
        <v>7335</v>
      </c>
      <c r="D169" s="514" t="s">
        <v>3255</v>
      </c>
      <c r="E169" s="514" t="s">
        <v>7336</v>
      </c>
      <c r="F169" s="505">
        <v>271.2</v>
      </c>
      <c r="G169" s="510" t="s">
        <v>3551</v>
      </c>
      <c r="H169" s="515">
        <v>43243</v>
      </c>
      <c r="I169" s="516" t="s">
        <v>7337</v>
      </c>
      <c r="J169" s="353" t="s">
        <v>7338</v>
      </c>
      <c r="K169" s="478" t="s">
        <v>769</v>
      </c>
      <c r="L169" s="479"/>
      <c r="M169" s="478" t="s">
        <v>769</v>
      </c>
      <c r="N169" s="479"/>
      <c r="O169" s="480" t="s">
        <v>769</v>
      </c>
      <c r="P169" s="480"/>
      <c r="Q169" s="480"/>
      <c r="R169" s="480"/>
      <c r="S169" s="476"/>
    </row>
    <row r="170" spans="1:19" s="429" customFormat="1" ht="33" customHeight="1" x14ac:dyDescent="0.15">
      <c r="A170" s="520">
        <v>111</v>
      </c>
      <c r="B170" s="524" t="s">
        <v>7339</v>
      </c>
      <c r="C170" s="514" t="s">
        <v>7164</v>
      </c>
      <c r="D170" s="514" t="s">
        <v>7340</v>
      </c>
      <c r="E170" s="514" t="s">
        <v>7341</v>
      </c>
      <c r="F170" s="505">
        <v>1150</v>
      </c>
      <c r="G170" s="510" t="s">
        <v>3361</v>
      </c>
      <c r="H170" s="515">
        <v>43264</v>
      </c>
      <c r="I170" s="514" t="s">
        <v>7342</v>
      </c>
      <c r="J170" s="490" t="s">
        <v>7343</v>
      </c>
      <c r="K170" s="478" t="s">
        <v>769</v>
      </c>
      <c r="L170" s="479"/>
      <c r="M170" s="478" t="s">
        <v>769</v>
      </c>
      <c r="N170" s="478"/>
      <c r="O170" s="480" t="s">
        <v>769</v>
      </c>
      <c r="P170" s="480"/>
      <c r="Q170" s="480"/>
      <c r="R170" s="480"/>
      <c r="S170" s="476"/>
    </row>
    <row r="171" spans="1:19" s="429" customFormat="1" ht="33" customHeight="1" x14ac:dyDescent="0.15">
      <c r="A171" s="520">
        <v>112</v>
      </c>
      <c r="B171" s="524" t="s">
        <v>7344</v>
      </c>
      <c r="C171" s="514" t="s">
        <v>6401</v>
      </c>
      <c r="D171" s="514" t="s">
        <v>7345</v>
      </c>
      <c r="E171" s="514" t="s">
        <v>5554</v>
      </c>
      <c r="F171" s="505">
        <v>1400</v>
      </c>
      <c r="G171" s="510" t="s">
        <v>3361</v>
      </c>
      <c r="H171" s="515">
        <v>43257</v>
      </c>
      <c r="I171" s="514" t="s">
        <v>7342</v>
      </c>
      <c r="J171" s="490" t="s">
        <v>7346</v>
      </c>
      <c r="K171" s="478" t="s">
        <v>769</v>
      </c>
      <c r="L171" s="479"/>
      <c r="M171" s="478" t="s">
        <v>769</v>
      </c>
      <c r="N171" s="479"/>
      <c r="O171" s="480" t="s">
        <v>769</v>
      </c>
      <c r="P171" s="480"/>
      <c r="Q171" s="480"/>
      <c r="R171" s="480"/>
      <c r="S171" s="476"/>
    </row>
    <row r="172" spans="1:19" s="429" customFormat="1" ht="33" customHeight="1" x14ac:dyDescent="0.15">
      <c r="A172" s="520">
        <v>113</v>
      </c>
      <c r="B172" s="524" t="s">
        <v>7347</v>
      </c>
      <c r="C172" s="514" t="s">
        <v>7245</v>
      </c>
      <c r="D172" s="514" t="s">
        <v>6663</v>
      </c>
      <c r="E172" s="514" t="s">
        <v>7348</v>
      </c>
      <c r="F172" s="505">
        <v>1275</v>
      </c>
      <c r="G172" s="510" t="s">
        <v>3361</v>
      </c>
      <c r="H172" s="515">
        <v>43280</v>
      </c>
      <c r="I172" s="516" t="s">
        <v>7349</v>
      </c>
      <c r="J172" s="490" t="s">
        <v>7350</v>
      </c>
      <c r="K172" s="478" t="s">
        <v>769</v>
      </c>
      <c r="L172" s="479"/>
      <c r="M172" s="478" t="s">
        <v>769</v>
      </c>
      <c r="N172" s="479"/>
      <c r="O172" s="480" t="s">
        <v>769</v>
      </c>
      <c r="P172" s="480"/>
      <c r="Q172" s="480"/>
      <c r="R172" s="480"/>
      <c r="S172" s="476"/>
    </row>
    <row r="173" spans="1:19" s="176" customFormat="1" ht="29.25" x14ac:dyDescent="0.2">
      <c r="A173" s="520">
        <v>114</v>
      </c>
      <c r="B173" s="524" t="s">
        <v>7351</v>
      </c>
      <c r="C173" s="514" t="s">
        <v>7278</v>
      </c>
      <c r="D173" s="514" t="s">
        <v>3571</v>
      </c>
      <c r="E173" s="514" t="s">
        <v>7352</v>
      </c>
      <c r="F173" s="505">
        <v>650</v>
      </c>
      <c r="G173" s="510" t="s">
        <v>3361</v>
      </c>
      <c r="H173" s="515">
        <v>43269</v>
      </c>
      <c r="I173" s="516" t="s">
        <v>7353</v>
      </c>
      <c r="J173" s="490" t="s">
        <v>7354</v>
      </c>
      <c r="K173" s="470" t="s">
        <v>769</v>
      </c>
      <c r="L173" s="493"/>
      <c r="M173" s="470" t="s">
        <v>769</v>
      </c>
      <c r="N173" s="493"/>
      <c r="O173" s="494" t="s">
        <v>769</v>
      </c>
      <c r="P173" s="494"/>
      <c r="Q173" s="494"/>
      <c r="R173" s="494"/>
      <c r="S173" s="495"/>
    </row>
    <row r="174" spans="1:19" s="310" customFormat="1" ht="35.25" customHeight="1" x14ac:dyDescent="0.2">
      <c r="A174" s="520">
        <v>115</v>
      </c>
      <c r="B174" s="524" t="s">
        <v>7355</v>
      </c>
      <c r="C174" s="514" t="s">
        <v>7356</v>
      </c>
      <c r="D174" s="514" t="s">
        <v>3448</v>
      </c>
      <c r="E174" s="514" t="s">
        <v>7357</v>
      </c>
      <c r="F174" s="505">
        <v>1430</v>
      </c>
      <c r="G174" s="510" t="s">
        <v>3361</v>
      </c>
      <c r="H174" s="515">
        <v>43263</v>
      </c>
      <c r="I174" s="516" t="s">
        <v>7358</v>
      </c>
      <c r="J174" s="490" t="s">
        <v>7359</v>
      </c>
      <c r="K174" s="470" t="s">
        <v>769</v>
      </c>
      <c r="L174" s="493"/>
      <c r="M174" s="470" t="s">
        <v>769</v>
      </c>
      <c r="N174" s="493"/>
      <c r="O174" s="494"/>
      <c r="P174" s="494"/>
      <c r="Q174" s="494" t="s">
        <v>769</v>
      </c>
      <c r="R174" s="494"/>
      <c r="S174" s="495"/>
    </row>
    <row r="175" spans="1:19" s="312" customFormat="1" ht="45.75" customHeight="1" x14ac:dyDescent="0.15">
      <c r="A175" s="520">
        <v>116</v>
      </c>
      <c r="B175" s="524" t="s">
        <v>7360</v>
      </c>
      <c r="C175" s="514" t="s">
        <v>7361</v>
      </c>
      <c r="D175" s="514" t="s">
        <v>4169</v>
      </c>
      <c r="E175" s="514" t="s">
        <v>7362</v>
      </c>
      <c r="F175" s="505">
        <v>2400</v>
      </c>
      <c r="G175" s="510" t="s">
        <v>3361</v>
      </c>
      <c r="H175" s="515">
        <v>43263</v>
      </c>
      <c r="I175" s="516" t="s">
        <v>7363</v>
      </c>
      <c r="J175" s="490" t="s">
        <v>7364</v>
      </c>
      <c r="K175" s="470" t="s">
        <v>769</v>
      </c>
      <c r="L175" s="493"/>
      <c r="M175" s="470" t="s">
        <v>769</v>
      </c>
      <c r="N175" s="493"/>
      <c r="O175" s="494" t="s">
        <v>769</v>
      </c>
      <c r="P175" s="494"/>
      <c r="Q175" s="494"/>
      <c r="R175" s="494"/>
      <c r="S175" s="402"/>
    </row>
    <row r="176" spans="1:19" s="312" customFormat="1" ht="63.75" customHeight="1" x14ac:dyDescent="0.15">
      <c r="A176" s="520">
        <v>117</v>
      </c>
      <c r="B176" s="524" t="s">
        <v>7365</v>
      </c>
      <c r="C176" s="514" t="s">
        <v>7311</v>
      </c>
      <c r="D176" s="514" t="s">
        <v>7366</v>
      </c>
      <c r="E176" s="514" t="s">
        <v>7367</v>
      </c>
      <c r="F176" s="505">
        <v>3280.28</v>
      </c>
      <c r="G176" s="510" t="s">
        <v>3361</v>
      </c>
      <c r="H176" s="515">
        <v>43263</v>
      </c>
      <c r="I176" s="516" t="s">
        <v>7368</v>
      </c>
      <c r="J176" s="490" t="s">
        <v>7369</v>
      </c>
      <c r="K176" s="470" t="s">
        <v>769</v>
      </c>
      <c r="L176" s="493"/>
      <c r="M176" s="470" t="s">
        <v>769</v>
      </c>
      <c r="N176" s="493"/>
      <c r="O176" s="494" t="s">
        <v>769</v>
      </c>
      <c r="P176" s="494"/>
      <c r="Q176" s="494"/>
      <c r="R176" s="494"/>
      <c r="S176" s="495"/>
    </row>
    <row r="177" spans="1:19" s="320" customFormat="1" ht="51" customHeight="1" x14ac:dyDescent="0.2">
      <c r="A177" s="520">
        <v>118</v>
      </c>
      <c r="B177" s="524" t="s">
        <v>7370</v>
      </c>
      <c r="C177" s="514" t="s">
        <v>7371</v>
      </c>
      <c r="D177" s="514" t="s">
        <v>7012</v>
      </c>
      <c r="E177" s="514" t="s">
        <v>7372</v>
      </c>
      <c r="F177" s="505">
        <v>106.25</v>
      </c>
      <c r="G177" s="510" t="s">
        <v>3361</v>
      </c>
      <c r="H177" s="515">
        <v>43266</v>
      </c>
      <c r="I177" s="516" t="s">
        <v>6081</v>
      </c>
      <c r="J177" s="490" t="s">
        <v>7373</v>
      </c>
      <c r="K177" s="470" t="s">
        <v>769</v>
      </c>
      <c r="L177" s="493"/>
      <c r="M177" s="470" t="s">
        <v>769</v>
      </c>
      <c r="N177" s="493"/>
      <c r="O177" s="494" t="s">
        <v>769</v>
      </c>
      <c r="P177" s="494"/>
      <c r="Q177" s="494"/>
      <c r="R177" s="494"/>
      <c r="S177" s="495"/>
    </row>
    <row r="178" spans="1:19" s="320" customFormat="1" ht="57.75" customHeight="1" x14ac:dyDescent="0.2">
      <c r="A178" s="520">
        <v>119</v>
      </c>
      <c r="B178" s="524" t="s">
        <v>7374</v>
      </c>
      <c r="C178" s="514" t="s">
        <v>7375</v>
      </c>
      <c r="D178" s="514" t="s">
        <v>5287</v>
      </c>
      <c r="E178" s="514" t="s">
        <v>7376</v>
      </c>
      <c r="F178" s="505">
        <v>625</v>
      </c>
      <c r="G178" s="510" t="s">
        <v>3361</v>
      </c>
      <c r="H178" s="515">
        <v>43277</v>
      </c>
      <c r="I178" s="516" t="s">
        <v>7210</v>
      </c>
      <c r="J178" s="490" t="s">
        <v>7377</v>
      </c>
      <c r="K178" s="470" t="s">
        <v>769</v>
      </c>
      <c r="L178" s="493"/>
      <c r="M178" s="470" t="s">
        <v>769</v>
      </c>
      <c r="N178" s="493"/>
      <c r="O178" s="494" t="s">
        <v>769</v>
      </c>
      <c r="P178" s="494"/>
      <c r="Q178" s="494"/>
      <c r="R178" s="494"/>
      <c r="S178" s="495"/>
    </row>
    <row r="179" spans="1:19" s="320" customFormat="1" ht="57.75" customHeight="1" x14ac:dyDescent="0.2">
      <c r="A179" s="520">
        <v>120</v>
      </c>
      <c r="B179" s="524" t="s">
        <v>7378</v>
      </c>
      <c r="C179" s="514" t="s">
        <v>7379</v>
      </c>
      <c r="D179" s="514" t="s">
        <v>7380</v>
      </c>
      <c r="E179" s="514" t="s">
        <v>7380</v>
      </c>
      <c r="F179" s="505" t="s">
        <v>3238</v>
      </c>
      <c r="G179" s="510" t="s">
        <v>3361</v>
      </c>
      <c r="H179" s="515">
        <v>43273</v>
      </c>
      <c r="I179" s="516" t="s">
        <v>7165</v>
      </c>
      <c r="J179" s="490" t="s">
        <v>3238</v>
      </c>
      <c r="K179" s="490" t="s">
        <v>3238</v>
      </c>
      <c r="L179" s="477" t="s">
        <v>3238</v>
      </c>
      <c r="M179" s="490" t="s">
        <v>3238</v>
      </c>
      <c r="N179" s="477" t="s">
        <v>3238</v>
      </c>
      <c r="O179" s="490" t="s">
        <v>3238</v>
      </c>
      <c r="P179" s="477" t="s">
        <v>3238</v>
      </c>
      <c r="Q179" s="490" t="s">
        <v>3238</v>
      </c>
      <c r="R179" s="477" t="s">
        <v>3238</v>
      </c>
      <c r="S179" s="511" t="s">
        <v>6217</v>
      </c>
    </row>
    <row r="180" spans="1:19" s="320" customFormat="1" ht="29.25" x14ac:dyDescent="0.2">
      <c r="A180" s="520">
        <v>121</v>
      </c>
      <c r="B180" s="524" t="s">
        <v>7409</v>
      </c>
      <c r="C180" s="514" t="s">
        <v>7410</v>
      </c>
      <c r="D180" s="514" t="s">
        <v>3821</v>
      </c>
      <c r="E180" s="514" t="s">
        <v>7411</v>
      </c>
      <c r="F180" s="505">
        <v>1123.98</v>
      </c>
      <c r="G180" s="510" t="s">
        <v>3316</v>
      </c>
      <c r="H180" s="515">
        <v>43308</v>
      </c>
      <c r="I180" s="516" t="s">
        <v>7412</v>
      </c>
      <c r="J180" s="490" t="s">
        <v>7413</v>
      </c>
      <c r="K180" s="478" t="s">
        <v>769</v>
      </c>
      <c r="L180" s="479"/>
      <c r="M180" s="478" t="s">
        <v>769</v>
      </c>
      <c r="N180" s="479"/>
      <c r="O180" s="480" t="s">
        <v>769</v>
      </c>
      <c r="P180" s="480"/>
      <c r="Q180" s="480"/>
      <c r="R180" s="480"/>
      <c r="S180" s="476"/>
    </row>
    <row r="181" spans="1:19" s="320" customFormat="1" ht="29.25" x14ac:dyDescent="0.2">
      <c r="A181" s="520">
        <v>122</v>
      </c>
      <c r="B181" s="524" t="s">
        <v>7414</v>
      </c>
      <c r="C181" s="514" t="s">
        <v>7415</v>
      </c>
      <c r="D181" s="514" t="s">
        <v>6597</v>
      </c>
      <c r="E181" s="514" t="s">
        <v>7416</v>
      </c>
      <c r="F181" s="505">
        <v>2940</v>
      </c>
      <c r="G181" s="510" t="s">
        <v>3316</v>
      </c>
      <c r="H181" s="515">
        <v>43305</v>
      </c>
      <c r="I181" s="516" t="s">
        <v>7507</v>
      </c>
      <c r="J181" s="490" t="s">
        <v>7417</v>
      </c>
      <c r="K181" s="478" t="s">
        <v>769</v>
      </c>
      <c r="L181" s="479"/>
      <c r="M181" s="478" t="s">
        <v>769</v>
      </c>
      <c r="N181" s="479"/>
      <c r="O181" s="480" t="s">
        <v>769</v>
      </c>
      <c r="P181" s="480"/>
      <c r="Q181" s="480"/>
      <c r="R181" s="480"/>
      <c r="S181" s="476"/>
    </row>
    <row r="182" spans="1:19" s="320" customFormat="1" ht="29.25" x14ac:dyDescent="0.2">
      <c r="A182" s="520">
        <v>123</v>
      </c>
      <c r="B182" s="524" t="s">
        <v>7418</v>
      </c>
      <c r="C182" s="514" t="s">
        <v>7419</v>
      </c>
      <c r="D182" s="514" t="s">
        <v>7408</v>
      </c>
      <c r="E182" s="514" t="s">
        <v>7420</v>
      </c>
      <c r="F182" s="505" t="s">
        <v>3238</v>
      </c>
      <c r="G182" s="510" t="s">
        <v>3648</v>
      </c>
      <c r="H182" s="515">
        <v>43320</v>
      </c>
      <c r="I182" s="516" t="s">
        <v>7165</v>
      </c>
      <c r="J182" s="490" t="s">
        <v>3238</v>
      </c>
      <c r="K182" s="490" t="s">
        <v>3238</v>
      </c>
      <c r="L182" s="477" t="s">
        <v>3238</v>
      </c>
      <c r="M182" s="490" t="s">
        <v>3238</v>
      </c>
      <c r="N182" s="477" t="s">
        <v>3238</v>
      </c>
      <c r="O182" s="490" t="s">
        <v>3238</v>
      </c>
      <c r="P182" s="477" t="s">
        <v>3238</v>
      </c>
      <c r="Q182" s="490" t="s">
        <v>3238</v>
      </c>
      <c r="R182" s="477" t="s">
        <v>3238</v>
      </c>
      <c r="S182" s="511" t="s">
        <v>6217</v>
      </c>
    </row>
    <row r="183" spans="1:19" s="320" customFormat="1" ht="19.5" x14ac:dyDescent="0.2">
      <c r="A183" s="520">
        <v>124</v>
      </c>
      <c r="B183" s="524" t="s">
        <v>7421</v>
      </c>
      <c r="C183" s="514" t="s">
        <v>7422</v>
      </c>
      <c r="D183" s="514" t="s">
        <v>3509</v>
      </c>
      <c r="E183" s="514" t="s">
        <v>6377</v>
      </c>
      <c r="F183" s="505">
        <v>2147.5</v>
      </c>
      <c r="G183" s="510" t="s">
        <v>3316</v>
      </c>
      <c r="H183" s="515">
        <v>43305</v>
      </c>
      <c r="I183" s="516" t="s">
        <v>7423</v>
      </c>
      <c r="J183" s="490" t="s">
        <v>7424</v>
      </c>
      <c r="K183" s="478" t="s">
        <v>769</v>
      </c>
      <c r="L183" s="479"/>
      <c r="M183" s="478" t="s">
        <v>769</v>
      </c>
      <c r="N183" s="479"/>
      <c r="O183" s="480" t="s">
        <v>769</v>
      </c>
      <c r="P183" s="480"/>
      <c r="Q183" s="480"/>
      <c r="R183" s="480"/>
      <c r="S183" s="476"/>
    </row>
    <row r="184" spans="1:19" s="320" customFormat="1" ht="19.5" x14ac:dyDescent="0.2">
      <c r="A184" s="972">
        <v>125</v>
      </c>
      <c r="B184" s="985" t="s">
        <v>7425</v>
      </c>
      <c r="C184" s="970" t="s">
        <v>7275</v>
      </c>
      <c r="D184" s="514" t="s">
        <v>747</v>
      </c>
      <c r="E184" s="970" t="s">
        <v>7426</v>
      </c>
      <c r="F184" s="505">
        <v>9215</v>
      </c>
      <c r="G184" s="510" t="s">
        <v>3648</v>
      </c>
      <c r="H184" s="515">
        <v>43329</v>
      </c>
      <c r="I184" s="516" t="s">
        <v>7427</v>
      </c>
      <c r="J184" s="490" t="s">
        <v>7428</v>
      </c>
      <c r="K184" s="478" t="s">
        <v>769</v>
      </c>
      <c r="L184" s="479"/>
      <c r="M184" s="478" t="s">
        <v>769</v>
      </c>
      <c r="N184" s="479"/>
      <c r="O184" s="480" t="s">
        <v>769</v>
      </c>
      <c r="P184" s="480"/>
      <c r="Q184" s="480"/>
      <c r="R184" s="480"/>
      <c r="S184" s="476"/>
    </row>
    <row r="185" spans="1:19" s="320" customFormat="1" ht="61.5" customHeight="1" x14ac:dyDescent="0.2">
      <c r="A185" s="972"/>
      <c r="B185" s="985"/>
      <c r="C185" s="970"/>
      <c r="D185" s="514" t="s">
        <v>7429</v>
      </c>
      <c r="E185" s="970"/>
      <c r="F185" s="505">
        <v>12262.49</v>
      </c>
      <c r="G185" s="510" t="s">
        <v>3648</v>
      </c>
      <c r="H185" s="515">
        <v>43332</v>
      </c>
      <c r="I185" s="516" t="s">
        <v>7430</v>
      </c>
      <c r="J185" s="490" t="s">
        <v>7431</v>
      </c>
      <c r="K185" s="478"/>
      <c r="L185" s="478" t="s">
        <v>769</v>
      </c>
      <c r="M185" s="478" t="s">
        <v>769</v>
      </c>
      <c r="N185" s="479"/>
      <c r="O185" s="480"/>
      <c r="P185" s="480"/>
      <c r="Q185" s="480"/>
      <c r="R185" s="480" t="s">
        <v>769</v>
      </c>
      <c r="S185" s="511" t="s">
        <v>7690</v>
      </c>
    </row>
    <row r="186" spans="1:19" s="320" customFormat="1" ht="29.25" x14ac:dyDescent="0.2">
      <c r="A186" s="520">
        <v>126</v>
      </c>
      <c r="B186" s="524" t="s">
        <v>7432</v>
      </c>
      <c r="C186" s="514" t="s">
        <v>7318</v>
      </c>
      <c r="D186" s="514" t="s">
        <v>7408</v>
      </c>
      <c r="E186" s="514" t="s">
        <v>7433</v>
      </c>
      <c r="F186" s="505" t="s">
        <v>3238</v>
      </c>
      <c r="G186" s="510" t="s">
        <v>3316</v>
      </c>
      <c r="H186" s="515">
        <v>43298</v>
      </c>
      <c r="I186" s="516" t="s">
        <v>7165</v>
      </c>
      <c r="J186" s="490" t="s">
        <v>3238</v>
      </c>
      <c r="K186" s="490" t="s">
        <v>3238</v>
      </c>
      <c r="L186" s="477" t="s">
        <v>3238</v>
      </c>
      <c r="M186" s="490" t="s">
        <v>3238</v>
      </c>
      <c r="N186" s="477" t="s">
        <v>3238</v>
      </c>
      <c r="O186" s="490" t="s">
        <v>3238</v>
      </c>
      <c r="P186" s="477" t="s">
        <v>3238</v>
      </c>
      <c r="Q186" s="490" t="s">
        <v>3238</v>
      </c>
      <c r="R186" s="477" t="s">
        <v>3238</v>
      </c>
      <c r="S186" s="511" t="s">
        <v>6217</v>
      </c>
    </row>
    <row r="187" spans="1:19" s="320" customFormat="1" ht="19.5" x14ac:dyDescent="0.2">
      <c r="A187" s="520">
        <v>127</v>
      </c>
      <c r="B187" s="524" t="s">
        <v>7434</v>
      </c>
      <c r="C187" s="514" t="s">
        <v>7379</v>
      </c>
      <c r="D187" s="514" t="s">
        <v>7025</v>
      </c>
      <c r="E187" s="514" t="s">
        <v>7435</v>
      </c>
      <c r="F187" s="505">
        <v>4176.8999999999996</v>
      </c>
      <c r="G187" s="510" t="s">
        <v>3316</v>
      </c>
      <c r="H187" s="515" t="s">
        <v>7436</v>
      </c>
      <c r="I187" s="516" t="s">
        <v>7437</v>
      </c>
      <c r="J187" s="490" t="s">
        <v>7438</v>
      </c>
      <c r="K187" s="478" t="s">
        <v>769</v>
      </c>
      <c r="L187" s="479"/>
      <c r="M187" s="478" t="s">
        <v>769</v>
      </c>
      <c r="N187" s="479"/>
      <c r="O187" s="480" t="s">
        <v>769</v>
      </c>
      <c r="P187" s="480"/>
      <c r="Q187" s="480"/>
      <c r="R187" s="480"/>
      <c r="S187" s="476"/>
    </row>
    <row r="188" spans="1:19" s="320" customFormat="1" ht="29.25" x14ac:dyDescent="0.2">
      <c r="A188" s="520">
        <v>128</v>
      </c>
      <c r="B188" s="524" t="s">
        <v>7439</v>
      </c>
      <c r="C188" s="514" t="s">
        <v>7508</v>
      </c>
      <c r="D188" s="514" t="s">
        <v>3680</v>
      </c>
      <c r="E188" s="514" t="s">
        <v>7509</v>
      </c>
      <c r="F188" s="505">
        <v>20125</v>
      </c>
      <c r="G188" s="510" t="s">
        <v>3329</v>
      </c>
      <c r="H188" s="515">
        <v>43346</v>
      </c>
      <c r="I188" s="516" t="s">
        <v>7507</v>
      </c>
      <c r="J188" s="490" t="s">
        <v>7440</v>
      </c>
      <c r="K188" s="478"/>
      <c r="L188" s="479"/>
      <c r="M188" s="478"/>
      <c r="N188" s="479"/>
      <c r="O188" s="480"/>
      <c r="P188" s="480"/>
      <c r="Q188" s="480"/>
      <c r="R188" s="480"/>
      <c r="S188" s="511" t="s">
        <v>7691</v>
      </c>
    </row>
    <row r="189" spans="1:19" s="320" customFormat="1" ht="29.25" x14ac:dyDescent="0.2">
      <c r="A189" s="520">
        <v>129</v>
      </c>
      <c r="B189" s="524" t="s">
        <v>7441</v>
      </c>
      <c r="C189" s="514" t="s">
        <v>7510</v>
      </c>
      <c r="D189" s="514" t="s">
        <v>6037</v>
      </c>
      <c r="E189" s="514" t="s">
        <v>7511</v>
      </c>
      <c r="F189" s="505">
        <v>900</v>
      </c>
      <c r="G189" s="510" t="s">
        <v>3648</v>
      </c>
      <c r="H189" s="515">
        <v>43329</v>
      </c>
      <c r="I189" s="516" t="s">
        <v>7507</v>
      </c>
      <c r="J189" s="490" t="s">
        <v>7442</v>
      </c>
      <c r="K189" s="478" t="s">
        <v>769</v>
      </c>
      <c r="L189" s="479"/>
      <c r="M189" s="478" t="s">
        <v>769</v>
      </c>
      <c r="N189" s="479"/>
      <c r="O189" s="480" t="s">
        <v>769</v>
      </c>
      <c r="P189" s="480"/>
      <c r="Q189" s="480"/>
      <c r="R189" s="480"/>
      <c r="S189" s="476"/>
    </row>
    <row r="190" spans="1:19" s="320" customFormat="1" ht="29.25" x14ac:dyDescent="0.2">
      <c r="A190" s="520">
        <v>130</v>
      </c>
      <c r="B190" s="524" t="s">
        <v>7443</v>
      </c>
      <c r="C190" s="514" t="s">
        <v>7419</v>
      </c>
      <c r="D190" s="514" t="s">
        <v>7444</v>
      </c>
      <c r="E190" s="514" t="s">
        <v>7445</v>
      </c>
      <c r="F190" s="505" t="s">
        <v>3238</v>
      </c>
      <c r="G190" s="510" t="s">
        <v>3329</v>
      </c>
      <c r="H190" s="515">
        <v>43363</v>
      </c>
      <c r="I190" s="516" t="s">
        <v>7444</v>
      </c>
      <c r="J190" s="490" t="s">
        <v>3238</v>
      </c>
      <c r="K190" s="490" t="s">
        <v>3238</v>
      </c>
      <c r="L190" s="477" t="s">
        <v>3238</v>
      </c>
      <c r="M190" s="490" t="s">
        <v>3238</v>
      </c>
      <c r="N190" s="477" t="s">
        <v>3238</v>
      </c>
      <c r="O190" s="490" t="s">
        <v>3238</v>
      </c>
      <c r="P190" s="477" t="s">
        <v>3238</v>
      </c>
      <c r="Q190" s="490" t="s">
        <v>3238</v>
      </c>
      <c r="R190" s="477" t="s">
        <v>3238</v>
      </c>
      <c r="S190" s="511" t="s">
        <v>7527</v>
      </c>
    </row>
    <row r="191" spans="1:19" s="320" customFormat="1" ht="29.25" x14ac:dyDescent="0.2">
      <c r="A191" s="520">
        <v>131</v>
      </c>
      <c r="B191" s="524" t="s">
        <v>7446</v>
      </c>
      <c r="C191" s="514" t="s">
        <v>7188</v>
      </c>
      <c r="D191" s="514" t="s">
        <v>3558</v>
      </c>
      <c r="E191" s="514" t="s">
        <v>7189</v>
      </c>
      <c r="F191" s="505">
        <v>916.85</v>
      </c>
      <c r="G191" s="510" t="s">
        <v>3648</v>
      </c>
      <c r="H191" s="515">
        <v>43334</v>
      </c>
      <c r="I191" s="516" t="s">
        <v>6750</v>
      </c>
      <c r="J191" s="490" t="s">
        <v>7447</v>
      </c>
      <c r="K191" s="478" t="s">
        <v>769</v>
      </c>
      <c r="L191" s="479"/>
      <c r="M191" s="478" t="s">
        <v>769</v>
      </c>
      <c r="N191" s="479"/>
      <c r="O191" s="480" t="s">
        <v>769</v>
      </c>
      <c r="P191" s="480"/>
      <c r="Q191" s="480"/>
      <c r="R191" s="480"/>
      <c r="S191" s="476"/>
    </row>
    <row r="192" spans="1:19" s="320" customFormat="1" ht="39" x14ac:dyDescent="0.2">
      <c r="A192" s="520">
        <v>132</v>
      </c>
      <c r="B192" s="524" t="s">
        <v>7448</v>
      </c>
      <c r="C192" s="514" t="s">
        <v>7449</v>
      </c>
      <c r="D192" s="514" t="s">
        <v>7408</v>
      </c>
      <c r="E192" s="514" t="s">
        <v>7380</v>
      </c>
      <c r="F192" s="505" t="s">
        <v>3238</v>
      </c>
      <c r="G192" s="510" t="s">
        <v>3648</v>
      </c>
      <c r="H192" s="515">
        <v>43340</v>
      </c>
      <c r="I192" s="516" t="s">
        <v>7165</v>
      </c>
      <c r="J192" s="490" t="s">
        <v>3238</v>
      </c>
      <c r="K192" s="490" t="s">
        <v>3238</v>
      </c>
      <c r="L192" s="477" t="s">
        <v>3238</v>
      </c>
      <c r="M192" s="490" t="s">
        <v>3238</v>
      </c>
      <c r="N192" s="477" t="s">
        <v>3238</v>
      </c>
      <c r="O192" s="490" t="s">
        <v>3238</v>
      </c>
      <c r="P192" s="477" t="s">
        <v>3238</v>
      </c>
      <c r="Q192" s="490" t="s">
        <v>3238</v>
      </c>
      <c r="R192" s="477" t="s">
        <v>3238</v>
      </c>
      <c r="S192" s="511" t="s">
        <v>6217</v>
      </c>
    </row>
    <row r="193" spans="1:19" s="320" customFormat="1" ht="25.5" customHeight="1" x14ac:dyDescent="0.2">
      <c r="A193" s="520">
        <v>133</v>
      </c>
      <c r="B193" s="524" t="s">
        <v>7450</v>
      </c>
      <c r="C193" s="514" t="s">
        <v>6649</v>
      </c>
      <c r="D193" s="514" t="s">
        <v>1696</v>
      </c>
      <c r="E193" s="514" t="s">
        <v>6650</v>
      </c>
      <c r="F193" s="505">
        <v>964.5</v>
      </c>
      <c r="G193" s="510" t="s">
        <v>3329</v>
      </c>
      <c r="H193" s="515">
        <v>43361</v>
      </c>
      <c r="I193" s="516" t="s">
        <v>7451</v>
      </c>
      <c r="J193" s="490" t="s">
        <v>7452</v>
      </c>
      <c r="K193" s="478" t="s">
        <v>769</v>
      </c>
      <c r="L193" s="479"/>
      <c r="M193" s="478" t="s">
        <v>769</v>
      </c>
      <c r="N193" s="479"/>
      <c r="O193" s="480" t="s">
        <v>769</v>
      </c>
      <c r="P193" s="480"/>
      <c r="Q193" s="480"/>
      <c r="R193" s="480"/>
      <c r="S193" s="476"/>
    </row>
    <row r="194" spans="1:19" s="320" customFormat="1" ht="68.25" x14ac:dyDescent="0.2">
      <c r="A194" s="520">
        <v>134</v>
      </c>
      <c r="B194" s="524" t="s">
        <v>7453</v>
      </c>
      <c r="C194" s="514" t="s">
        <v>7512</v>
      </c>
      <c r="D194" s="514" t="s">
        <v>7513</v>
      </c>
      <c r="E194" s="514" t="s">
        <v>7380</v>
      </c>
      <c r="F194" s="505" t="s">
        <v>3238</v>
      </c>
      <c r="G194" s="510" t="s">
        <v>3648</v>
      </c>
      <c r="H194" s="515">
        <v>43341</v>
      </c>
      <c r="I194" s="516" t="s">
        <v>7165</v>
      </c>
      <c r="J194" s="490" t="s">
        <v>3238</v>
      </c>
      <c r="K194" s="490" t="s">
        <v>3238</v>
      </c>
      <c r="L194" s="477" t="s">
        <v>3238</v>
      </c>
      <c r="M194" s="490" t="s">
        <v>3238</v>
      </c>
      <c r="N194" s="477" t="s">
        <v>3238</v>
      </c>
      <c r="O194" s="490" t="s">
        <v>3238</v>
      </c>
      <c r="P194" s="477" t="s">
        <v>3238</v>
      </c>
      <c r="Q194" s="490" t="s">
        <v>3238</v>
      </c>
      <c r="R194" s="477" t="s">
        <v>3238</v>
      </c>
      <c r="S194" s="511" t="s">
        <v>6217</v>
      </c>
    </row>
    <row r="195" spans="1:19" s="320" customFormat="1" ht="29.25" x14ac:dyDescent="0.2">
      <c r="A195" s="520">
        <v>135</v>
      </c>
      <c r="B195" s="524" t="s">
        <v>7454</v>
      </c>
      <c r="C195" s="514" t="s">
        <v>7514</v>
      </c>
      <c r="D195" s="514" t="s">
        <v>5723</v>
      </c>
      <c r="E195" s="514" t="s">
        <v>5720</v>
      </c>
      <c r="F195" s="505">
        <v>256</v>
      </c>
      <c r="G195" s="510" t="s">
        <v>3329</v>
      </c>
      <c r="H195" s="515">
        <v>43355</v>
      </c>
      <c r="I195" s="516" t="s">
        <v>6750</v>
      </c>
      <c r="J195" s="490" t="s">
        <v>7455</v>
      </c>
      <c r="K195" s="478" t="s">
        <v>769</v>
      </c>
      <c r="L195" s="479"/>
      <c r="M195" s="478" t="s">
        <v>769</v>
      </c>
      <c r="N195" s="479"/>
      <c r="O195" s="480"/>
      <c r="P195" s="480"/>
      <c r="Q195" s="480" t="s">
        <v>769</v>
      </c>
      <c r="R195" s="480"/>
      <c r="S195" s="476"/>
    </row>
    <row r="196" spans="1:19" s="320" customFormat="1" ht="21" customHeight="1" x14ac:dyDescent="0.2">
      <c r="A196" s="972">
        <v>136</v>
      </c>
      <c r="B196" s="985" t="s">
        <v>7456</v>
      </c>
      <c r="C196" s="970" t="s">
        <v>7457</v>
      </c>
      <c r="D196" s="514" t="s">
        <v>7458</v>
      </c>
      <c r="E196" s="970" t="s">
        <v>7459</v>
      </c>
      <c r="F196" s="505">
        <v>1290</v>
      </c>
      <c r="G196" s="510" t="s">
        <v>3329</v>
      </c>
      <c r="H196" s="971">
        <v>43369</v>
      </c>
      <c r="I196" s="516" t="s">
        <v>7460</v>
      </c>
      <c r="J196" s="490" t="s">
        <v>7461</v>
      </c>
      <c r="K196" s="478" t="s">
        <v>769</v>
      </c>
      <c r="L196" s="479"/>
      <c r="M196" s="478" t="s">
        <v>769</v>
      </c>
      <c r="N196" s="479"/>
      <c r="O196" s="480" t="s">
        <v>769</v>
      </c>
      <c r="P196" s="480"/>
      <c r="Q196" s="480"/>
      <c r="R196" s="480"/>
      <c r="S196" s="476"/>
    </row>
    <row r="197" spans="1:19" s="320" customFormat="1" ht="26.25" customHeight="1" x14ac:dyDescent="0.2">
      <c r="A197" s="972"/>
      <c r="B197" s="985"/>
      <c r="C197" s="970"/>
      <c r="D197" s="514" t="s">
        <v>7192</v>
      </c>
      <c r="E197" s="970"/>
      <c r="F197" s="505">
        <v>750</v>
      </c>
      <c r="G197" s="510" t="s">
        <v>3329</v>
      </c>
      <c r="H197" s="971"/>
      <c r="I197" s="516" t="s">
        <v>6081</v>
      </c>
      <c r="J197" s="490" t="s">
        <v>7462</v>
      </c>
      <c r="K197" s="478" t="s">
        <v>769</v>
      </c>
      <c r="L197" s="479"/>
      <c r="M197" s="478" t="s">
        <v>769</v>
      </c>
      <c r="N197" s="479"/>
      <c r="O197" s="480" t="s">
        <v>769</v>
      </c>
      <c r="P197" s="480"/>
      <c r="Q197" s="480"/>
      <c r="R197" s="480"/>
      <c r="S197" s="476"/>
    </row>
    <row r="198" spans="1:19" s="320" customFormat="1" ht="19.5" customHeight="1" x14ac:dyDescent="0.2">
      <c r="A198" s="972">
        <v>137</v>
      </c>
      <c r="B198" s="985" t="s">
        <v>7463</v>
      </c>
      <c r="C198" s="970" t="s">
        <v>7515</v>
      </c>
      <c r="D198" s="514" t="s">
        <v>7458</v>
      </c>
      <c r="E198" s="970" t="s">
        <v>7516</v>
      </c>
      <c r="F198" s="505">
        <v>630.54</v>
      </c>
      <c r="G198" s="510" t="s">
        <v>3329</v>
      </c>
      <c r="H198" s="971">
        <v>43368</v>
      </c>
      <c r="I198" s="516" t="s">
        <v>7464</v>
      </c>
      <c r="J198" s="490" t="s">
        <v>7465</v>
      </c>
      <c r="K198" s="478" t="s">
        <v>769</v>
      </c>
      <c r="L198" s="479"/>
      <c r="M198" s="478" t="s">
        <v>769</v>
      </c>
      <c r="N198" s="479"/>
      <c r="O198" s="480" t="s">
        <v>769</v>
      </c>
      <c r="P198" s="480"/>
      <c r="Q198" s="480"/>
      <c r="R198" s="480"/>
      <c r="S198" s="476"/>
    </row>
    <row r="199" spans="1:19" s="320" customFormat="1" ht="24.75" customHeight="1" x14ac:dyDescent="0.2">
      <c r="A199" s="972"/>
      <c r="B199" s="985"/>
      <c r="C199" s="970"/>
      <c r="D199" s="514" t="s">
        <v>4385</v>
      </c>
      <c r="E199" s="970"/>
      <c r="F199" s="505">
        <v>275</v>
      </c>
      <c r="G199" s="510" t="s">
        <v>3329</v>
      </c>
      <c r="H199" s="971"/>
      <c r="I199" s="516" t="s">
        <v>7466</v>
      </c>
      <c r="J199" s="490" t="s">
        <v>7467</v>
      </c>
      <c r="K199" s="478" t="s">
        <v>769</v>
      </c>
      <c r="L199" s="479"/>
      <c r="M199" s="478" t="s">
        <v>769</v>
      </c>
      <c r="N199" s="479"/>
      <c r="O199" s="480" t="s">
        <v>769</v>
      </c>
      <c r="P199" s="480"/>
      <c r="Q199" s="480"/>
      <c r="R199" s="480"/>
      <c r="S199" s="476"/>
    </row>
    <row r="200" spans="1:19" s="320" customFormat="1" ht="24.75" customHeight="1" x14ac:dyDescent="0.2">
      <c r="A200" s="520">
        <v>138</v>
      </c>
      <c r="B200" s="524" t="s">
        <v>7468</v>
      </c>
      <c r="C200" s="514" t="s">
        <v>7469</v>
      </c>
      <c r="D200" s="514" t="s">
        <v>7226</v>
      </c>
      <c r="E200" s="514" t="s">
        <v>7517</v>
      </c>
      <c r="F200" s="505">
        <v>350</v>
      </c>
      <c r="G200" s="510" t="s">
        <v>3329</v>
      </c>
      <c r="H200" s="515">
        <v>43346</v>
      </c>
      <c r="I200" s="516" t="s">
        <v>7470</v>
      </c>
      <c r="J200" s="490" t="s">
        <v>7471</v>
      </c>
      <c r="K200" s="478" t="s">
        <v>769</v>
      </c>
      <c r="L200" s="479"/>
      <c r="M200" s="478" t="s">
        <v>769</v>
      </c>
      <c r="N200" s="479"/>
      <c r="O200" s="480" t="s">
        <v>769</v>
      </c>
      <c r="P200" s="480"/>
      <c r="Q200" s="480"/>
      <c r="R200" s="480"/>
      <c r="S200" s="476"/>
    </row>
    <row r="201" spans="1:19" s="320" customFormat="1" ht="29.25" x14ac:dyDescent="0.2">
      <c r="A201" s="520">
        <v>139</v>
      </c>
      <c r="B201" s="524" t="s">
        <v>7472</v>
      </c>
      <c r="C201" s="514" t="s">
        <v>7518</v>
      </c>
      <c r="D201" s="514" t="s">
        <v>7473</v>
      </c>
      <c r="E201" s="514" t="s">
        <v>7380</v>
      </c>
      <c r="F201" s="505" t="s">
        <v>3238</v>
      </c>
      <c r="G201" s="510" t="s">
        <v>3329</v>
      </c>
      <c r="H201" s="515">
        <v>43349</v>
      </c>
      <c r="I201" s="516" t="s">
        <v>7165</v>
      </c>
      <c r="J201" s="490" t="s">
        <v>3238</v>
      </c>
      <c r="K201" s="490" t="s">
        <v>3238</v>
      </c>
      <c r="L201" s="477" t="s">
        <v>3238</v>
      </c>
      <c r="M201" s="490" t="s">
        <v>3238</v>
      </c>
      <c r="N201" s="477" t="s">
        <v>3238</v>
      </c>
      <c r="O201" s="490" t="s">
        <v>3238</v>
      </c>
      <c r="P201" s="477" t="s">
        <v>3238</v>
      </c>
      <c r="Q201" s="490" t="s">
        <v>3238</v>
      </c>
      <c r="R201" s="477" t="s">
        <v>3238</v>
      </c>
      <c r="S201" s="511" t="s">
        <v>6217</v>
      </c>
    </row>
    <row r="202" spans="1:19" s="320" customFormat="1" ht="23.25" customHeight="1" x14ac:dyDescent="0.2">
      <c r="A202" s="520">
        <v>140</v>
      </c>
      <c r="B202" s="524" t="s">
        <v>7474</v>
      </c>
      <c r="C202" s="514" t="s">
        <v>7035</v>
      </c>
      <c r="D202" s="514" t="s">
        <v>7519</v>
      </c>
      <c r="E202" s="514" t="s">
        <v>7093</v>
      </c>
      <c r="F202" s="505">
        <v>1200</v>
      </c>
      <c r="G202" s="510" t="s">
        <v>3329</v>
      </c>
      <c r="H202" s="515">
        <v>43355</v>
      </c>
      <c r="I202" s="516" t="s">
        <v>7475</v>
      </c>
      <c r="J202" s="490" t="s">
        <v>7476</v>
      </c>
      <c r="K202" s="478"/>
      <c r="L202" s="479"/>
      <c r="M202" s="478"/>
      <c r="N202" s="479"/>
      <c r="O202" s="480"/>
      <c r="P202" s="480"/>
      <c r="Q202" s="480"/>
      <c r="R202" s="480"/>
      <c r="S202" s="511" t="s">
        <v>7691</v>
      </c>
    </row>
    <row r="203" spans="1:19" s="320" customFormat="1" ht="23.25" customHeight="1" x14ac:dyDescent="0.2">
      <c r="A203" s="520">
        <v>141</v>
      </c>
      <c r="B203" s="524" t="s">
        <v>7477</v>
      </c>
      <c r="C203" s="514" t="s">
        <v>7520</v>
      </c>
      <c r="D203" s="514" t="s">
        <v>7408</v>
      </c>
      <c r="E203" s="514" t="s">
        <v>7521</v>
      </c>
      <c r="F203" s="505" t="s">
        <v>3238</v>
      </c>
      <c r="G203" s="510" t="s">
        <v>3329</v>
      </c>
      <c r="H203" s="515">
        <v>43353</v>
      </c>
      <c r="I203" s="516" t="s">
        <v>7165</v>
      </c>
      <c r="J203" s="490" t="s">
        <v>3238</v>
      </c>
      <c r="K203" s="478" t="s">
        <v>6763</v>
      </c>
      <c r="L203" s="479" t="s">
        <v>6763</v>
      </c>
      <c r="M203" s="478" t="s">
        <v>6763</v>
      </c>
      <c r="N203" s="479" t="s">
        <v>6763</v>
      </c>
      <c r="O203" s="480" t="s">
        <v>6763</v>
      </c>
      <c r="P203" s="480" t="s">
        <v>6763</v>
      </c>
      <c r="Q203" s="480" t="s">
        <v>6763</v>
      </c>
      <c r="R203" s="480" t="s">
        <v>6763</v>
      </c>
      <c r="S203" s="511" t="s">
        <v>6217</v>
      </c>
    </row>
    <row r="204" spans="1:19" s="320" customFormat="1" ht="23.25" customHeight="1" x14ac:dyDescent="0.2">
      <c r="A204" s="520">
        <v>142</v>
      </c>
      <c r="B204" s="524" t="s">
        <v>7478</v>
      </c>
      <c r="C204" s="514" t="s">
        <v>7512</v>
      </c>
      <c r="D204" s="514" t="s">
        <v>7479</v>
      </c>
      <c r="E204" s="514" t="s">
        <v>7522</v>
      </c>
      <c r="F204" s="505">
        <v>875</v>
      </c>
      <c r="G204" s="510" t="s">
        <v>3329</v>
      </c>
      <c r="H204" s="515">
        <v>43355</v>
      </c>
      <c r="I204" s="516" t="s">
        <v>7480</v>
      </c>
      <c r="J204" s="490" t="s">
        <v>7481</v>
      </c>
      <c r="K204" s="478" t="s">
        <v>769</v>
      </c>
      <c r="L204" s="479"/>
      <c r="M204" s="478" t="s">
        <v>769</v>
      </c>
      <c r="N204" s="479"/>
      <c r="O204" s="480"/>
      <c r="P204" s="480"/>
      <c r="Q204" s="480" t="s">
        <v>769</v>
      </c>
      <c r="R204" s="480"/>
      <c r="S204" s="476"/>
    </row>
    <row r="205" spans="1:19" s="519" customFormat="1" ht="23.25" customHeight="1" x14ac:dyDescent="0.2">
      <c r="A205" s="972">
        <v>143</v>
      </c>
      <c r="B205" s="973" t="s">
        <v>7687</v>
      </c>
      <c r="C205" s="970" t="s">
        <v>7560</v>
      </c>
      <c r="D205" s="514" t="s">
        <v>4605</v>
      </c>
      <c r="E205" s="970" t="s">
        <v>7559</v>
      </c>
      <c r="F205" s="510">
        <v>1008</v>
      </c>
      <c r="G205" s="510" t="s">
        <v>3832</v>
      </c>
      <c r="H205" s="971">
        <v>43384</v>
      </c>
      <c r="I205" s="516" t="s">
        <v>7437</v>
      </c>
      <c r="J205" s="353" t="s">
        <v>7686</v>
      </c>
      <c r="K205" s="478" t="s">
        <v>769</v>
      </c>
      <c r="L205" s="479"/>
      <c r="M205" s="478" t="s">
        <v>769</v>
      </c>
      <c r="N205" s="479"/>
      <c r="O205" s="480" t="s">
        <v>769</v>
      </c>
      <c r="P205" s="480"/>
      <c r="Q205" s="480"/>
      <c r="R205" s="480"/>
      <c r="S205" s="476"/>
    </row>
    <row r="206" spans="1:19" s="519" customFormat="1" ht="23.25" customHeight="1" x14ac:dyDescent="0.2">
      <c r="A206" s="972"/>
      <c r="B206" s="973"/>
      <c r="C206" s="970"/>
      <c r="D206" s="514" t="s">
        <v>7685</v>
      </c>
      <c r="E206" s="970"/>
      <c r="F206" s="510">
        <v>69</v>
      </c>
      <c r="G206" s="510" t="s">
        <v>3832</v>
      </c>
      <c r="H206" s="971"/>
      <c r="I206" s="516" t="s">
        <v>7437</v>
      </c>
      <c r="J206" s="353" t="s">
        <v>7684</v>
      </c>
      <c r="K206" s="478" t="s">
        <v>769</v>
      </c>
      <c r="L206" s="479"/>
      <c r="M206" s="478" t="s">
        <v>769</v>
      </c>
      <c r="N206" s="479"/>
      <c r="O206" s="480"/>
      <c r="P206" s="480"/>
      <c r="Q206" s="480" t="s">
        <v>769</v>
      </c>
      <c r="R206" s="480"/>
      <c r="S206" s="476"/>
    </row>
    <row r="207" spans="1:19" s="519" customFormat="1" ht="23.25" customHeight="1" x14ac:dyDescent="0.2">
      <c r="A207" s="520">
        <v>144</v>
      </c>
      <c r="B207" s="525" t="s">
        <v>7482</v>
      </c>
      <c r="C207" s="514" t="s">
        <v>7523</v>
      </c>
      <c r="D207" s="514" t="s">
        <v>747</v>
      </c>
      <c r="E207" s="514" t="s">
        <v>7483</v>
      </c>
      <c r="F207" s="510">
        <v>1820</v>
      </c>
      <c r="G207" s="510" t="s">
        <v>3329</v>
      </c>
      <c r="H207" s="515">
        <v>43364</v>
      </c>
      <c r="I207" s="516" t="s">
        <v>7484</v>
      </c>
      <c r="J207" s="353" t="s">
        <v>7485</v>
      </c>
      <c r="K207" s="480" t="s">
        <v>769</v>
      </c>
      <c r="L207" s="540"/>
      <c r="M207" s="480" t="s">
        <v>769</v>
      </c>
      <c r="N207" s="540"/>
      <c r="O207" s="480" t="s">
        <v>769</v>
      </c>
      <c r="P207" s="480"/>
      <c r="Q207" s="480"/>
      <c r="R207" s="480"/>
      <c r="S207" s="511"/>
    </row>
    <row r="208" spans="1:19" s="519" customFormat="1" ht="23.25" customHeight="1" x14ac:dyDescent="0.2">
      <c r="A208" s="972">
        <v>145</v>
      </c>
      <c r="B208" s="973" t="s">
        <v>7683</v>
      </c>
      <c r="C208" s="970" t="s">
        <v>7535</v>
      </c>
      <c r="D208" s="514" t="s">
        <v>7192</v>
      </c>
      <c r="E208" s="970" t="s">
        <v>7682</v>
      </c>
      <c r="F208" s="510">
        <v>660</v>
      </c>
      <c r="G208" s="510" t="s">
        <v>3832</v>
      </c>
      <c r="H208" s="971">
        <v>43403</v>
      </c>
      <c r="I208" s="516" t="s">
        <v>7172</v>
      </c>
      <c r="J208" s="353" t="s">
        <v>7681</v>
      </c>
      <c r="K208" s="478" t="s">
        <v>769</v>
      </c>
      <c r="L208" s="479"/>
      <c r="M208" s="478" t="s">
        <v>769</v>
      </c>
      <c r="N208" s="479"/>
      <c r="O208" s="480" t="s">
        <v>769</v>
      </c>
      <c r="P208" s="480"/>
      <c r="Q208" s="480"/>
      <c r="R208" s="480"/>
      <c r="S208" s="476"/>
    </row>
    <row r="209" spans="1:19" s="519" customFormat="1" ht="23.25" customHeight="1" x14ac:dyDescent="0.2">
      <c r="A209" s="972"/>
      <c r="B209" s="973"/>
      <c r="C209" s="970"/>
      <c r="D209" s="514" t="s">
        <v>7680</v>
      </c>
      <c r="E209" s="970"/>
      <c r="F209" s="510">
        <v>700</v>
      </c>
      <c r="G209" s="510" t="s">
        <v>3832</v>
      </c>
      <c r="H209" s="971"/>
      <c r="I209" s="516" t="s">
        <v>7679</v>
      </c>
      <c r="J209" s="353" t="s">
        <v>7678</v>
      </c>
      <c r="K209" s="478" t="s">
        <v>769</v>
      </c>
      <c r="L209" s="479"/>
      <c r="M209" s="478" t="s">
        <v>769</v>
      </c>
      <c r="N209" s="479"/>
      <c r="O209" s="480" t="s">
        <v>769</v>
      </c>
      <c r="P209" s="480"/>
      <c r="Q209" s="480"/>
      <c r="R209" s="480"/>
      <c r="S209" s="476"/>
    </row>
    <row r="210" spans="1:19" s="519" customFormat="1" ht="23.25" customHeight="1" x14ac:dyDescent="0.2">
      <c r="A210" s="972"/>
      <c r="B210" s="973"/>
      <c r="C210" s="970"/>
      <c r="D210" s="514" t="s">
        <v>7677</v>
      </c>
      <c r="E210" s="970"/>
      <c r="F210" s="510">
        <v>2799.4</v>
      </c>
      <c r="G210" s="510" t="s">
        <v>3832</v>
      </c>
      <c r="H210" s="971"/>
      <c r="I210" s="516" t="s">
        <v>6066</v>
      </c>
      <c r="J210" s="353" t="s">
        <v>7676</v>
      </c>
      <c r="K210" s="478" t="s">
        <v>769</v>
      </c>
      <c r="L210" s="479"/>
      <c r="M210" s="478" t="s">
        <v>769</v>
      </c>
      <c r="N210" s="479"/>
      <c r="O210" s="480" t="s">
        <v>769</v>
      </c>
      <c r="P210" s="480"/>
      <c r="Q210" s="480"/>
      <c r="R210" s="480"/>
      <c r="S210" s="476"/>
    </row>
    <row r="211" spans="1:19" s="519" customFormat="1" ht="31.5" customHeight="1" x14ac:dyDescent="0.2">
      <c r="A211" s="972"/>
      <c r="B211" s="973"/>
      <c r="C211" s="970"/>
      <c r="D211" s="514" t="s">
        <v>7675</v>
      </c>
      <c r="E211" s="970"/>
      <c r="F211" s="510">
        <v>9076.5</v>
      </c>
      <c r="G211" s="510" t="s">
        <v>3832</v>
      </c>
      <c r="H211" s="971"/>
      <c r="I211" s="516" t="s">
        <v>7674</v>
      </c>
      <c r="J211" s="353" t="s">
        <v>7673</v>
      </c>
      <c r="K211" s="478"/>
      <c r="L211" s="478" t="s">
        <v>769</v>
      </c>
      <c r="M211" s="478" t="s">
        <v>769</v>
      </c>
      <c r="N211" s="479"/>
      <c r="O211" s="480" t="s">
        <v>769</v>
      </c>
      <c r="P211" s="480"/>
      <c r="Q211" s="480"/>
      <c r="R211" s="480"/>
      <c r="S211" s="511" t="s">
        <v>8359</v>
      </c>
    </row>
    <row r="212" spans="1:19" s="519" customFormat="1" ht="23.25" customHeight="1" x14ac:dyDescent="0.2">
      <c r="A212" s="972">
        <v>146</v>
      </c>
      <c r="B212" s="973" t="s">
        <v>7486</v>
      </c>
      <c r="C212" s="970" t="s">
        <v>7487</v>
      </c>
      <c r="D212" s="514" t="s">
        <v>7226</v>
      </c>
      <c r="E212" s="970" t="s">
        <v>7488</v>
      </c>
      <c r="F212" s="510">
        <v>300</v>
      </c>
      <c r="G212" s="510" t="s">
        <v>3329</v>
      </c>
      <c r="H212" s="971">
        <v>43369</v>
      </c>
      <c r="I212" s="516" t="s">
        <v>6750</v>
      </c>
      <c r="J212" s="353" t="s">
        <v>7489</v>
      </c>
      <c r="K212" s="478" t="s">
        <v>769</v>
      </c>
      <c r="L212" s="479"/>
      <c r="M212" s="478" t="s">
        <v>769</v>
      </c>
      <c r="N212" s="479"/>
      <c r="O212" s="480" t="s">
        <v>769</v>
      </c>
      <c r="P212" s="480"/>
      <c r="Q212" s="480"/>
      <c r="R212" s="480"/>
      <c r="S212" s="476"/>
    </row>
    <row r="213" spans="1:19" s="519" customFormat="1" ht="23.25" customHeight="1" x14ac:dyDescent="0.2">
      <c r="A213" s="972"/>
      <c r="B213" s="973"/>
      <c r="C213" s="970"/>
      <c r="D213" s="514" t="s">
        <v>2046</v>
      </c>
      <c r="E213" s="970"/>
      <c r="F213" s="510">
        <v>490</v>
      </c>
      <c r="G213" s="510" t="s">
        <v>3329</v>
      </c>
      <c r="H213" s="971"/>
      <c r="I213" s="516" t="s">
        <v>6750</v>
      </c>
      <c r="J213" s="353" t="s">
        <v>7490</v>
      </c>
      <c r="K213" s="478" t="s">
        <v>769</v>
      </c>
      <c r="L213" s="479"/>
      <c r="M213" s="478" t="s">
        <v>769</v>
      </c>
      <c r="N213" s="479"/>
      <c r="O213" s="480" t="s">
        <v>769</v>
      </c>
      <c r="P213" s="480"/>
      <c r="Q213" s="480"/>
      <c r="R213" s="480"/>
      <c r="S213" s="476"/>
    </row>
    <row r="214" spans="1:19" s="519" customFormat="1" ht="23.25" customHeight="1" x14ac:dyDescent="0.2">
      <c r="A214" s="520">
        <v>147</v>
      </c>
      <c r="B214" s="525" t="s">
        <v>7491</v>
      </c>
      <c r="C214" s="514" t="s">
        <v>7524</v>
      </c>
      <c r="D214" s="514" t="s">
        <v>6597</v>
      </c>
      <c r="E214" s="514" t="s">
        <v>7525</v>
      </c>
      <c r="F214" s="510">
        <v>1426.8</v>
      </c>
      <c r="G214" s="510" t="s">
        <v>3329</v>
      </c>
      <c r="H214" s="515">
        <v>43357</v>
      </c>
      <c r="I214" s="516" t="s">
        <v>7492</v>
      </c>
      <c r="J214" s="353" t="s">
        <v>7493</v>
      </c>
      <c r="K214" s="478" t="s">
        <v>769</v>
      </c>
      <c r="L214" s="479"/>
      <c r="M214" s="478" t="s">
        <v>769</v>
      </c>
      <c r="N214" s="479"/>
      <c r="O214" s="480" t="s">
        <v>769</v>
      </c>
      <c r="P214" s="480"/>
      <c r="Q214" s="480"/>
      <c r="R214" s="480"/>
      <c r="S214" s="476"/>
    </row>
    <row r="215" spans="1:19" s="519" customFormat="1" ht="23.25" customHeight="1" x14ac:dyDescent="0.2">
      <c r="A215" s="520">
        <v>148</v>
      </c>
      <c r="B215" s="525" t="s">
        <v>7672</v>
      </c>
      <c r="C215" s="514" t="s">
        <v>7301</v>
      </c>
      <c r="D215" s="514" t="s">
        <v>7671</v>
      </c>
      <c r="E215" s="514" t="s">
        <v>7670</v>
      </c>
      <c r="F215" s="510">
        <v>5062.68</v>
      </c>
      <c r="G215" s="510" t="s">
        <v>3832</v>
      </c>
      <c r="H215" s="515">
        <v>43374</v>
      </c>
      <c r="I215" s="516" t="s">
        <v>7669</v>
      </c>
      <c r="J215" s="353" t="s">
        <v>7668</v>
      </c>
      <c r="K215" s="478" t="s">
        <v>769</v>
      </c>
      <c r="L215" s="479"/>
      <c r="M215" s="478" t="s">
        <v>769</v>
      </c>
      <c r="N215" s="479"/>
      <c r="O215" s="480"/>
      <c r="P215" s="480"/>
      <c r="Q215" s="480" t="s">
        <v>769</v>
      </c>
      <c r="R215" s="480"/>
      <c r="S215" s="476"/>
    </row>
    <row r="216" spans="1:19" s="519" customFormat="1" ht="23.25" customHeight="1" x14ac:dyDescent="0.2">
      <c r="A216" s="520">
        <v>149</v>
      </c>
      <c r="B216" s="525" t="s">
        <v>7494</v>
      </c>
      <c r="C216" s="514" t="s">
        <v>6235</v>
      </c>
      <c r="D216" s="514" t="s">
        <v>3413</v>
      </c>
      <c r="E216" s="514" t="s">
        <v>6010</v>
      </c>
      <c r="F216" s="510">
        <v>2438.13</v>
      </c>
      <c r="G216" s="510" t="s">
        <v>3329</v>
      </c>
      <c r="H216" s="515">
        <v>43364</v>
      </c>
      <c r="I216" s="516" t="s">
        <v>7451</v>
      </c>
      <c r="J216" s="353" t="s">
        <v>7495</v>
      </c>
      <c r="K216" s="478" t="s">
        <v>769</v>
      </c>
      <c r="L216" s="479"/>
      <c r="M216" s="478" t="s">
        <v>769</v>
      </c>
      <c r="N216" s="479"/>
      <c r="O216" s="480" t="s">
        <v>769</v>
      </c>
      <c r="P216" s="480"/>
      <c r="Q216" s="480"/>
      <c r="R216" s="480"/>
      <c r="S216" s="476"/>
    </row>
    <row r="217" spans="1:19" s="519" customFormat="1" ht="23.25" customHeight="1" x14ac:dyDescent="0.2">
      <c r="A217" s="972">
        <v>150</v>
      </c>
      <c r="B217" s="973" t="s">
        <v>7667</v>
      </c>
      <c r="C217" s="970" t="s">
        <v>6250</v>
      </c>
      <c r="D217" s="514" t="s">
        <v>3410</v>
      </c>
      <c r="E217" s="970" t="s">
        <v>7666</v>
      </c>
      <c r="F217" s="510">
        <v>354.13</v>
      </c>
      <c r="G217" s="510" t="s">
        <v>3832</v>
      </c>
      <c r="H217" s="971">
        <v>43382</v>
      </c>
      <c r="I217" s="516" t="s">
        <v>6066</v>
      </c>
      <c r="J217" s="353" t="s">
        <v>7665</v>
      </c>
      <c r="K217" s="478" t="s">
        <v>769</v>
      </c>
      <c r="L217" s="479"/>
      <c r="M217" s="478" t="s">
        <v>769</v>
      </c>
      <c r="N217" s="479"/>
      <c r="O217" s="480" t="s">
        <v>769</v>
      </c>
      <c r="P217" s="480"/>
      <c r="Q217" s="480"/>
      <c r="R217" s="480"/>
      <c r="S217" s="476"/>
    </row>
    <row r="218" spans="1:19" s="519" customFormat="1" ht="23.25" customHeight="1" x14ac:dyDescent="0.2">
      <c r="A218" s="972"/>
      <c r="B218" s="973"/>
      <c r="C218" s="970"/>
      <c r="D218" s="514" t="s">
        <v>3413</v>
      </c>
      <c r="E218" s="970"/>
      <c r="F218" s="510">
        <v>168.24</v>
      </c>
      <c r="G218" s="510" t="s">
        <v>3832</v>
      </c>
      <c r="H218" s="971"/>
      <c r="I218" s="516" t="s">
        <v>6066</v>
      </c>
      <c r="J218" s="353" t="s">
        <v>7664</v>
      </c>
      <c r="K218" s="478" t="s">
        <v>769</v>
      </c>
      <c r="L218" s="479"/>
      <c r="M218" s="478" t="s">
        <v>769</v>
      </c>
      <c r="N218" s="479"/>
      <c r="O218" s="480" t="s">
        <v>769</v>
      </c>
      <c r="P218" s="480"/>
      <c r="Q218" s="480"/>
      <c r="R218" s="480"/>
      <c r="S218" s="476"/>
    </row>
    <row r="219" spans="1:19" s="519" customFormat="1" ht="23.25" customHeight="1" x14ac:dyDescent="0.2">
      <c r="A219" s="972">
        <v>151</v>
      </c>
      <c r="B219" s="973" t="s">
        <v>7663</v>
      </c>
      <c r="C219" s="970" t="s">
        <v>6236</v>
      </c>
      <c r="D219" s="514" t="s">
        <v>3410</v>
      </c>
      <c r="E219" s="970" t="s">
        <v>7662</v>
      </c>
      <c r="F219" s="510">
        <v>2448</v>
      </c>
      <c r="G219" s="510" t="s">
        <v>3832</v>
      </c>
      <c r="H219" s="971">
        <v>43378</v>
      </c>
      <c r="I219" s="516" t="s">
        <v>6066</v>
      </c>
      <c r="J219" s="353" t="s">
        <v>7661</v>
      </c>
      <c r="K219" s="478" t="s">
        <v>769</v>
      </c>
      <c r="L219" s="479"/>
      <c r="M219" s="478" t="s">
        <v>769</v>
      </c>
      <c r="N219" s="479"/>
      <c r="O219" s="480" t="s">
        <v>769</v>
      </c>
      <c r="P219" s="480"/>
      <c r="Q219" s="480"/>
      <c r="R219" s="480"/>
      <c r="S219" s="476"/>
    </row>
    <row r="220" spans="1:19" s="519" customFormat="1" ht="23.25" customHeight="1" x14ac:dyDescent="0.2">
      <c r="A220" s="972"/>
      <c r="B220" s="973"/>
      <c r="C220" s="970"/>
      <c r="D220" s="514" t="s">
        <v>3413</v>
      </c>
      <c r="E220" s="970"/>
      <c r="F220" s="510">
        <v>1486.7</v>
      </c>
      <c r="G220" s="510" t="s">
        <v>3832</v>
      </c>
      <c r="H220" s="971"/>
      <c r="I220" s="516" t="s">
        <v>6066</v>
      </c>
      <c r="J220" s="353" t="s">
        <v>7660</v>
      </c>
      <c r="K220" s="478" t="s">
        <v>769</v>
      </c>
      <c r="L220" s="479"/>
      <c r="M220" s="478" t="s">
        <v>769</v>
      </c>
      <c r="N220" s="479"/>
      <c r="O220" s="480" t="s">
        <v>769</v>
      </c>
      <c r="P220" s="480"/>
      <c r="Q220" s="480"/>
      <c r="R220" s="480"/>
      <c r="S220" s="476"/>
    </row>
    <row r="221" spans="1:19" s="519" customFormat="1" ht="23.25" customHeight="1" x14ac:dyDescent="0.2">
      <c r="A221" s="520">
        <v>152</v>
      </c>
      <c r="B221" s="525" t="s">
        <v>7496</v>
      </c>
      <c r="C221" s="514" t="s">
        <v>7011</v>
      </c>
      <c r="D221" s="514" t="s">
        <v>3399</v>
      </c>
      <c r="E221" s="514" t="s">
        <v>7497</v>
      </c>
      <c r="F221" s="510">
        <v>447.92</v>
      </c>
      <c r="G221" s="510" t="s">
        <v>3329</v>
      </c>
      <c r="H221" s="515">
        <v>43369</v>
      </c>
      <c r="I221" s="516" t="s">
        <v>7475</v>
      </c>
      <c r="J221" s="353" t="s">
        <v>7498</v>
      </c>
      <c r="K221" s="478" t="s">
        <v>769</v>
      </c>
      <c r="L221" s="479"/>
      <c r="M221" s="478" t="s">
        <v>769</v>
      </c>
      <c r="N221" s="479"/>
      <c r="O221" s="480" t="s">
        <v>769</v>
      </c>
      <c r="P221" s="480"/>
      <c r="Q221" s="480"/>
      <c r="R221" s="480"/>
      <c r="S221" s="476"/>
    </row>
    <row r="222" spans="1:19" s="519" customFormat="1" ht="28.5" customHeight="1" x14ac:dyDescent="0.2">
      <c r="A222" s="520">
        <v>153</v>
      </c>
      <c r="B222" s="525" t="s">
        <v>7499</v>
      </c>
      <c r="C222" s="514" t="s">
        <v>7035</v>
      </c>
      <c r="D222" s="514" t="s">
        <v>3448</v>
      </c>
      <c r="E222" s="514" t="s">
        <v>7093</v>
      </c>
      <c r="F222" s="510">
        <v>2335</v>
      </c>
      <c r="G222" s="510" t="s">
        <v>3329</v>
      </c>
      <c r="H222" s="515">
        <v>43364</v>
      </c>
      <c r="I222" s="516" t="s">
        <v>7500</v>
      </c>
      <c r="J222" s="353" t="s">
        <v>7501</v>
      </c>
      <c r="K222" s="478"/>
      <c r="L222" s="479"/>
      <c r="M222" s="478"/>
      <c r="N222" s="479"/>
      <c r="O222" s="480"/>
      <c r="P222" s="480"/>
      <c r="Q222" s="480"/>
      <c r="R222" s="480"/>
      <c r="S222" s="511" t="s">
        <v>7691</v>
      </c>
    </row>
    <row r="223" spans="1:19" s="519" customFormat="1" ht="29.25" x14ac:dyDescent="0.2">
      <c r="A223" s="520">
        <v>154</v>
      </c>
      <c r="B223" s="525" t="s">
        <v>7502</v>
      </c>
      <c r="C223" s="514" t="s">
        <v>7514</v>
      </c>
      <c r="D223" s="514" t="s">
        <v>7380</v>
      </c>
      <c r="E223" s="532" t="s">
        <v>7380</v>
      </c>
      <c r="F223" s="510" t="s">
        <v>3238</v>
      </c>
      <c r="G223" s="510" t="s">
        <v>3329</v>
      </c>
      <c r="H223" s="515">
        <v>43369</v>
      </c>
      <c r="I223" s="516" t="s">
        <v>7165</v>
      </c>
      <c r="J223" s="490" t="s">
        <v>3238</v>
      </c>
      <c r="K223" s="518" t="s">
        <v>6763</v>
      </c>
      <c r="L223" s="518" t="s">
        <v>6763</v>
      </c>
      <c r="M223" s="518" t="s">
        <v>6763</v>
      </c>
      <c r="N223" s="518" t="s">
        <v>6763</v>
      </c>
      <c r="O223" s="518" t="s">
        <v>6763</v>
      </c>
      <c r="P223" s="518" t="s">
        <v>6763</v>
      </c>
      <c r="Q223" s="518" t="s">
        <v>6763</v>
      </c>
      <c r="R223" s="518" t="s">
        <v>6763</v>
      </c>
      <c r="S223" s="511" t="s">
        <v>6217</v>
      </c>
    </row>
    <row r="224" spans="1:19" s="519" customFormat="1" ht="56.25" customHeight="1" x14ac:dyDescent="0.2">
      <c r="A224" s="520">
        <v>155</v>
      </c>
      <c r="B224" s="525" t="s">
        <v>7659</v>
      </c>
      <c r="C224" s="514" t="s">
        <v>7658</v>
      </c>
      <c r="D224" s="514" t="s">
        <v>7366</v>
      </c>
      <c r="E224" s="514" t="s">
        <v>7657</v>
      </c>
      <c r="F224" s="510">
        <v>3369.16</v>
      </c>
      <c r="G224" s="510" t="s">
        <v>3832</v>
      </c>
      <c r="H224" s="515">
        <v>43384</v>
      </c>
      <c r="I224" s="516" t="s">
        <v>7656</v>
      </c>
      <c r="J224" s="353" t="s">
        <v>7655</v>
      </c>
      <c r="K224" s="478" t="s">
        <v>769</v>
      </c>
      <c r="L224" s="479"/>
      <c r="M224" s="478" t="s">
        <v>769</v>
      </c>
      <c r="N224" s="479"/>
      <c r="O224" s="480" t="s">
        <v>769</v>
      </c>
      <c r="P224" s="480"/>
      <c r="Q224" s="480"/>
      <c r="R224" s="480"/>
      <c r="S224" s="476"/>
    </row>
    <row r="225" spans="1:19" s="519" customFormat="1" ht="58.5" customHeight="1" x14ac:dyDescent="0.2">
      <c r="A225" s="520">
        <v>156</v>
      </c>
      <c r="B225" s="525" t="s">
        <v>7654</v>
      </c>
      <c r="C225" s="514" t="s">
        <v>7449</v>
      </c>
      <c r="D225" s="514" t="s">
        <v>6785</v>
      </c>
      <c r="E225" s="514" t="s">
        <v>7653</v>
      </c>
      <c r="F225" s="510">
        <v>1593.12</v>
      </c>
      <c r="G225" s="510" t="s">
        <v>3832</v>
      </c>
      <c r="H225" s="515">
        <v>43404</v>
      </c>
      <c r="I225" s="516" t="s">
        <v>6750</v>
      </c>
      <c r="J225" s="353" t="s">
        <v>7652</v>
      </c>
      <c r="K225" s="478" t="s">
        <v>769</v>
      </c>
      <c r="L225" s="479"/>
      <c r="M225" s="478" t="s">
        <v>769</v>
      </c>
      <c r="N225" s="479"/>
      <c r="O225" s="480" t="s">
        <v>769</v>
      </c>
      <c r="P225" s="480"/>
      <c r="Q225" s="480"/>
      <c r="R225" s="480"/>
      <c r="S225" s="476"/>
    </row>
    <row r="226" spans="1:19" s="519" customFormat="1" ht="23.25" customHeight="1" x14ac:dyDescent="0.2">
      <c r="A226" s="520">
        <v>157</v>
      </c>
      <c r="B226" s="525" t="s">
        <v>7651</v>
      </c>
      <c r="C226" s="514" t="s">
        <v>7650</v>
      </c>
      <c r="D226" s="514" t="s">
        <v>3363</v>
      </c>
      <c r="E226" s="514" t="s">
        <v>7649</v>
      </c>
      <c r="F226" s="510">
        <v>9300</v>
      </c>
      <c r="G226" s="510" t="s">
        <v>3832</v>
      </c>
      <c r="H226" s="515">
        <v>43395</v>
      </c>
      <c r="I226" s="516" t="s">
        <v>7412</v>
      </c>
      <c r="J226" s="353" t="s">
        <v>7648</v>
      </c>
      <c r="K226" s="478" t="s">
        <v>769</v>
      </c>
      <c r="L226" s="479"/>
      <c r="M226" s="478" t="s">
        <v>769</v>
      </c>
      <c r="N226" s="479"/>
      <c r="O226" s="480" t="s">
        <v>769</v>
      </c>
      <c r="P226" s="480"/>
      <c r="Q226" s="480"/>
      <c r="R226" s="480"/>
      <c r="S226" s="476"/>
    </row>
    <row r="227" spans="1:19" s="519" customFormat="1" ht="39" customHeight="1" x14ac:dyDescent="0.2">
      <c r="A227" s="520">
        <v>158</v>
      </c>
      <c r="B227" s="525" t="s">
        <v>7647</v>
      </c>
      <c r="C227" s="514" t="s">
        <v>7321</v>
      </c>
      <c r="D227" s="514" t="s">
        <v>4002</v>
      </c>
      <c r="E227" s="514" t="s">
        <v>7007</v>
      </c>
      <c r="F227" s="510">
        <v>7579</v>
      </c>
      <c r="G227" s="510" t="s">
        <v>3832</v>
      </c>
      <c r="H227" s="515">
        <v>43391</v>
      </c>
      <c r="I227" s="516" t="s">
        <v>7646</v>
      </c>
      <c r="J227" s="353" t="s">
        <v>7645</v>
      </c>
      <c r="K227" s="478" t="s">
        <v>769</v>
      </c>
      <c r="L227" s="479"/>
      <c r="M227" s="478" t="s">
        <v>769</v>
      </c>
      <c r="N227" s="479"/>
      <c r="O227" s="480" t="s">
        <v>769</v>
      </c>
      <c r="P227" s="480"/>
      <c r="Q227" s="480"/>
      <c r="R227" s="480"/>
      <c r="S227" s="476"/>
    </row>
    <row r="228" spans="1:19" s="519" customFormat="1" ht="40.5" customHeight="1" x14ac:dyDescent="0.2">
      <c r="A228" s="520">
        <v>159</v>
      </c>
      <c r="B228" s="525" t="s">
        <v>7644</v>
      </c>
      <c r="C228" s="514" t="s">
        <v>7643</v>
      </c>
      <c r="D228" s="514" t="s">
        <v>7117</v>
      </c>
      <c r="E228" s="514" t="s">
        <v>7642</v>
      </c>
      <c r="F228" s="510">
        <v>693</v>
      </c>
      <c r="G228" s="510" t="s">
        <v>3832</v>
      </c>
      <c r="H228" s="515">
        <v>43382</v>
      </c>
      <c r="I228" s="516" t="s">
        <v>7641</v>
      </c>
      <c r="J228" s="353" t="s">
        <v>7640</v>
      </c>
      <c r="K228" s="478" t="s">
        <v>769</v>
      </c>
      <c r="L228" s="479"/>
      <c r="M228" s="478" t="s">
        <v>769</v>
      </c>
      <c r="N228" s="479"/>
      <c r="O228" s="480" t="s">
        <v>769</v>
      </c>
      <c r="P228" s="480"/>
      <c r="Q228" s="480"/>
      <c r="R228" s="480"/>
      <c r="S228" s="476"/>
    </row>
    <row r="229" spans="1:19" s="519" customFormat="1" ht="29.25" x14ac:dyDescent="0.2">
      <c r="A229" s="520">
        <v>160</v>
      </c>
      <c r="B229" s="525" t="s">
        <v>7639</v>
      </c>
      <c r="C229" s="514" t="s">
        <v>7638</v>
      </c>
      <c r="D229" s="514" t="s">
        <v>4511</v>
      </c>
      <c r="E229" s="514" t="s">
        <v>6429</v>
      </c>
      <c r="F229" s="510">
        <v>16000</v>
      </c>
      <c r="G229" s="510" t="s">
        <v>3713</v>
      </c>
      <c r="H229" s="515">
        <v>43412</v>
      </c>
      <c r="I229" s="516" t="s">
        <v>7637</v>
      </c>
      <c r="J229" s="353" t="s">
        <v>7636</v>
      </c>
      <c r="K229" s="478" t="s">
        <v>769</v>
      </c>
      <c r="L229" s="479"/>
      <c r="M229" s="478" t="s">
        <v>769</v>
      </c>
      <c r="N229" s="479"/>
      <c r="O229" s="480" t="s">
        <v>769</v>
      </c>
      <c r="P229" s="480"/>
      <c r="Q229" s="480"/>
      <c r="R229" s="480"/>
      <c r="S229" s="476"/>
    </row>
    <row r="230" spans="1:19" s="519" customFormat="1" ht="63.75" customHeight="1" x14ac:dyDescent="0.2">
      <c r="A230" s="972">
        <v>161</v>
      </c>
      <c r="B230" s="973" t="s">
        <v>7635</v>
      </c>
      <c r="C230" s="970" t="s">
        <v>7634</v>
      </c>
      <c r="D230" s="514" t="s">
        <v>6314</v>
      </c>
      <c r="E230" s="970" t="s">
        <v>7633</v>
      </c>
      <c r="F230" s="510">
        <v>1500</v>
      </c>
      <c r="G230" s="510" t="s">
        <v>3832</v>
      </c>
      <c r="H230" s="515">
        <v>43382</v>
      </c>
      <c r="I230" s="516" t="s">
        <v>7631</v>
      </c>
      <c r="J230" s="353" t="s">
        <v>7632</v>
      </c>
      <c r="K230" s="478"/>
      <c r="L230" s="479"/>
      <c r="M230" s="478"/>
      <c r="N230" s="479"/>
      <c r="O230" s="480"/>
      <c r="P230" s="480"/>
      <c r="Q230" s="480"/>
      <c r="R230" s="480"/>
      <c r="S230" s="511" t="s">
        <v>7691</v>
      </c>
    </row>
    <row r="231" spans="1:19" s="519" customFormat="1" ht="28.5" customHeight="1" x14ac:dyDescent="0.2">
      <c r="A231" s="972"/>
      <c r="B231" s="973"/>
      <c r="C231" s="970"/>
      <c r="D231" s="514" t="s">
        <v>5985</v>
      </c>
      <c r="E231" s="970"/>
      <c r="F231" s="510">
        <v>1000</v>
      </c>
      <c r="G231" s="510" t="s">
        <v>3832</v>
      </c>
      <c r="H231" s="515">
        <v>43382</v>
      </c>
      <c r="I231" s="516" t="s">
        <v>7631</v>
      </c>
      <c r="J231" s="353" t="s">
        <v>7630</v>
      </c>
      <c r="K231" s="478"/>
      <c r="L231" s="479"/>
      <c r="M231" s="478"/>
      <c r="N231" s="479"/>
      <c r="O231" s="480"/>
      <c r="P231" s="480"/>
      <c r="Q231" s="480"/>
      <c r="R231" s="480"/>
      <c r="S231" s="511" t="s">
        <v>7691</v>
      </c>
    </row>
    <row r="232" spans="1:19" s="519" customFormat="1" ht="19.5" customHeight="1" x14ac:dyDescent="0.2">
      <c r="A232" s="520">
        <v>162</v>
      </c>
      <c r="B232" s="525" t="s">
        <v>7629</v>
      </c>
      <c r="C232" s="514" t="s">
        <v>7628</v>
      </c>
      <c r="D232" s="514" t="s">
        <v>7627</v>
      </c>
      <c r="E232" s="514" t="s">
        <v>7626</v>
      </c>
      <c r="F232" s="510">
        <v>2008</v>
      </c>
      <c r="G232" s="510" t="s">
        <v>3832</v>
      </c>
      <c r="H232" s="515">
        <v>43402</v>
      </c>
      <c r="I232" s="516" t="s">
        <v>7625</v>
      </c>
      <c r="J232" s="353" t="s">
        <v>7624</v>
      </c>
      <c r="K232" s="478" t="s">
        <v>769</v>
      </c>
      <c r="L232" s="479"/>
      <c r="M232" s="478" t="s">
        <v>769</v>
      </c>
      <c r="N232" s="479"/>
      <c r="O232" s="480" t="s">
        <v>769</v>
      </c>
      <c r="P232" s="480"/>
      <c r="Q232" s="480"/>
      <c r="R232" s="480"/>
      <c r="S232" s="476"/>
    </row>
    <row r="233" spans="1:19" s="519" customFormat="1" ht="29.25" x14ac:dyDescent="0.2">
      <c r="A233" s="520">
        <v>163</v>
      </c>
      <c r="B233" s="525" t="s">
        <v>7623</v>
      </c>
      <c r="C233" s="514" t="s">
        <v>7514</v>
      </c>
      <c r="D233" s="514" t="s">
        <v>7622</v>
      </c>
      <c r="E233" s="514" t="s">
        <v>7621</v>
      </c>
      <c r="F233" s="510">
        <v>1508</v>
      </c>
      <c r="G233" s="510" t="s">
        <v>3832</v>
      </c>
      <c r="H233" s="515">
        <v>43388</v>
      </c>
      <c r="I233" s="516" t="s">
        <v>7620</v>
      </c>
      <c r="J233" s="353" t="s">
        <v>7619</v>
      </c>
      <c r="K233" s="478" t="s">
        <v>769</v>
      </c>
      <c r="L233" s="479"/>
      <c r="M233" s="478" t="s">
        <v>769</v>
      </c>
      <c r="N233" s="479"/>
      <c r="O233" s="480"/>
      <c r="P233" s="480"/>
      <c r="Q233" s="480" t="s">
        <v>769</v>
      </c>
      <c r="R233" s="480"/>
      <c r="S233" s="511" t="s">
        <v>8093</v>
      </c>
    </row>
    <row r="234" spans="1:19" s="519" customFormat="1" ht="33" customHeight="1" x14ac:dyDescent="0.2">
      <c r="A234" s="520">
        <v>164</v>
      </c>
      <c r="B234" s="525" t="s">
        <v>7618</v>
      </c>
      <c r="C234" s="514" t="s">
        <v>6649</v>
      </c>
      <c r="D234" s="514" t="s">
        <v>7117</v>
      </c>
      <c r="E234" s="514" t="s">
        <v>6650</v>
      </c>
      <c r="F234" s="510">
        <v>454</v>
      </c>
      <c r="G234" s="510" t="s">
        <v>3832</v>
      </c>
      <c r="H234" s="515">
        <v>43389</v>
      </c>
      <c r="I234" s="516" t="s">
        <v>7617</v>
      </c>
      <c r="J234" s="353" t="s">
        <v>7616</v>
      </c>
      <c r="K234" s="478" t="s">
        <v>769</v>
      </c>
      <c r="L234" s="479"/>
      <c r="M234" s="478" t="s">
        <v>769</v>
      </c>
      <c r="N234" s="479"/>
      <c r="O234" s="480" t="s">
        <v>769</v>
      </c>
      <c r="P234" s="480"/>
      <c r="Q234" s="480"/>
      <c r="R234" s="480"/>
      <c r="S234" s="476"/>
    </row>
    <row r="235" spans="1:19" s="519" customFormat="1" ht="33" customHeight="1" x14ac:dyDescent="0.2">
      <c r="A235" s="520">
        <v>165</v>
      </c>
      <c r="B235" s="525" t="s">
        <v>7615</v>
      </c>
      <c r="C235" s="514" t="s">
        <v>7614</v>
      </c>
      <c r="D235" s="514" t="s">
        <v>7613</v>
      </c>
      <c r="E235" s="514" t="s">
        <v>7612</v>
      </c>
      <c r="F235" s="510">
        <v>522.84</v>
      </c>
      <c r="G235" s="510" t="s">
        <v>3832</v>
      </c>
      <c r="H235" s="515">
        <v>43389</v>
      </c>
      <c r="I235" s="516" t="s">
        <v>6750</v>
      </c>
      <c r="J235" s="353" t="s">
        <v>7611</v>
      </c>
      <c r="K235" s="478" t="s">
        <v>769</v>
      </c>
      <c r="L235" s="479"/>
      <c r="M235" s="478" t="s">
        <v>769</v>
      </c>
      <c r="N235" s="479"/>
      <c r="O235" s="480"/>
      <c r="P235" s="480"/>
      <c r="Q235" s="480" t="s">
        <v>769</v>
      </c>
      <c r="R235" s="480"/>
      <c r="S235" s="511" t="s">
        <v>8093</v>
      </c>
    </row>
    <row r="236" spans="1:19" s="519" customFormat="1" ht="25.5" customHeight="1" x14ac:dyDescent="0.2">
      <c r="A236" s="972">
        <v>166</v>
      </c>
      <c r="B236" s="973" t="s">
        <v>7610</v>
      </c>
      <c r="C236" s="970" t="s">
        <v>6514</v>
      </c>
      <c r="D236" s="514" t="s">
        <v>3468</v>
      </c>
      <c r="E236" s="970" t="s">
        <v>7609</v>
      </c>
      <c r="F236" s="510">
        <v>2486</v>
      </c>
      <c r="G236" s="510" t="s">
        <v>3832</v>
      </c>
      <c r="H236" s="971">
        <v>43402</v>
      </c>
      <c r="I236" s="971" t="s">
        <v>7608</v>
      </c>
      <c r="J236" s="353" t="s">
        <v>7607</v>
      </c>
      <c r="K236" s="478" t="s">
        <v>769</v>
      </c>
      <c r="L236" s="479"/>
      <c r="M236" s="478" t="s">
        <v>769</v>
      </c>
      <c r="N236" s="479"/>
      <c r="O236" s="480" t="s">
        <v>769</v>
      </c>
      <c r="P236" s="480"/>
      <c r="Q236" s="480"/>
      <c r="R236" s="480"/>
      <c r="S236" s="476"/>
    </row>
    <row r="237" spans="1:19" s="519" customFormat="1" ht="29.25" x14ac:dyDescent="0.2">
      <c r="A237" s="972"/>
      <c r="B237" s="973"/>
      <c r="C237" s="970"/>
      <c r="D237" s="514" t="s">
        <v>7117</v>
      </c>
      <c r="E237" s="970"/>
      <c r="F237" s="510">
        <v>999</v>
      </c>
      <c r="G237" s="510" t="s">
        <v>3832</v>
      </c>
      <c r="H237" s="971"/>
      <c r="I237" s="971"/>
      <c r="J237" s="353" t="s">
        <v>7606</v>
      </c>
      <c r="K237" s="478" t="s">
        <v>769</v>
      </c>
      <c r="L237" s="479"/>
      <c r="M237" s="478" t="s">
        <v>769</v>
      </c>
      <c r="N237" s="479"/>
      <c r="O237" s="480" t="s">
        <v>769</v>
      </c>
      <c r="P237" s="480"/>
      <c r="Q237" s="480"/>
      <c r="R237" s="480"/>
      <c r="S237" s="476"/>
    </row>
    <row r="238" spans="1:19" s="519" customFormat="1" ht="39" x14ac:dyDescent="0.2">
      <c r="A238" s="520">
        <v>167</v>
      </c>
      <c r="B238" s="525" t="s">
        <v>7605</v>
      </c>
      <c r="C238" s="514" t="s">
        <v>7604</v>
      </c>
      <c r="D238" s="514" t="s">
        <v>7603</v>
      </c>
      <c r="E238" s="514" t="s">
        <v>7602</v>
      </c>
      <c r="F238" s="510">
        <v>1480</v>
      </c>
      <c r="G238" s="510" t="s">
        <v>3713</v>
      </c>
      <c r="H238" s="515">
        <v>43423</v>
      </c>
      <c r="I238" s="516" t="s">
        <v>6904</v>
      </c>
      <c r="J238" s="353" t="s">
        <v>7601</v>
      </c>
      <c r="K238" s="478" t="s">
        <v>769</v>
      </c>
      <c r="L238" s="479"/>
      <c r="M238" s="478" t="s">
        <v>769</v>
      </c>
      <c r="N238" s="479"/>
      <c r="O238" s="480" t="s">
        <v>769</v>
      </c>
      <c r="P238" s="480"/>
      <c r="Q238" s="480"/>
      <c r="R238" s="480"/>
      <c r="S238" s="476"/>
    </row>
    <row r="239" spans="1:19" s="519" customFormat="1" ht="25.5" customHeight="1" x14ac:dyDescent="0.2">
      <c r="A239" s="972">
        <v>168</v>
      </c>
      <c r="B239" s="973" t="s">
        <v>7600</v>
      </c>
      <c r="C239" s="970" t="s">
        <v>7599</v>
      </c>
      <c r="D239" s="514" t="s">
        <v>3399</v>
      </c>
      <c r="E239" s="970" t="s">
        <v>7598</v>
      </c>
      <c r="F239" s="510">
        <v>280.04000000000002</v>
      </c>
      <c r="G239" s="510" t="s">
        <v>3713</v>
      </c>
      <c r="H239" s="515">
        <v>43416</v>
      </c>
      <c r="I239" s="970" t="s">
        <v>7554</v>
      </c>
      <c r="J239" s="353" t="s">
        <v>7597</v>
      </c>
      <c r="K239" s="478" t="s">
        <v>769</v>
      </c>
      <c r="L239" s="479"/>
      <c r="M239" s="478" t="s">
        <v>769</v>
      </c>
      <c r="N239" s="479"/>
      <c r="O239" s="480" t="s">
        <v>769</v>
      </c>
      <c r="P239" s="480"/>
      <c r="Q239" s="480"/>
      <c r="R239" s="480"/>
      <c r="S239" s="476"/>
    </row>
    <row r="240" spans="1:19" s="519" customFormat="1" ht="17.25" customHeight="1" x14ac:dyDescent="0.2">
      <c r="A240" s="972"/>
      <c r="B240" s="973"/>
      <c r="C240" s="970"/>
      <c r="D240" s="514" t="s">
        <v>4530</v>
      </c>
      <c r="E240" s="970"/>
      <c r="F240" s="510">
        <v>121.3</v>
      </c>
      <c r="G240" s="510" t="s">
        <v>3713</v>
      </c>
      <c r="H240" s="515">
        <v>43416</v>
      </c>
      <c r="I240" s="970"/>
      <c r="J240" s="353" t="s">
        <v>7596</v>
      </c>
      <c r="K240" s="478" t="s">
        <v>769</v>
      </c>
      <c r="L240" s="479"/>
      <c r="M240" s="478" t="s">
        <v>769</v>
      </c>
      <c r="N240" s="479"/>
      <c r="O240" s="480" t="s">
        <v>769</v>
      </c>
      <c r="P240" s="480"/>
      <c r="Q240" s="480"/>
      <c r="R240" s="480"/>
      <c r="S240" s="476"/>
    </row>
    <row r="241" spans="1:19" s="519" customFormat="1" ht="21.75" customHeight="1" x14ac:dyDescent="0.2">
      <c r="A241" s="972"/>
      <c r="B241" s="973"/>
      <c r="C241" s="970"/>
      <c r="D241" s="514" t="s">
        <v>7366</v>
      </c>
      <c r="E241" s="970"/>
      <c r="F241" s="510">
        <v>60.45</v>
      </c>
      <c r="G241" s="510" t="s">
        <v>3713</v>
      </c>
      <c r="H241" s="515">
        <v>43416</v>
      </c>
      <c r="I241" s="970"/>
      <c r="J241" s="353" t="s">
        <v>7595</v>
      </c>
      <c r="K241" s="478" t="s">
        <v>769</v>
      </c>
      <c r="L241" s="479"/>
      <c r="M241" s="478" t="s">
        <v>769</v>
      </c>
      <c r="N241" s="479"/>
      <c r="O241" s="480" t="s">
        <v>769</v>
      </c>
      <c r="P241" s="480"/>
      <c r="Q241" s="480"/>
      <c r="R241" s="480"/>
      <c r="S241" s="476"/>
    </row>
    <row r="242" spans="1:19" s="519" customFormat="1" ht="29.25" x14ac:dyDescent="0.2">
      <c r="A242" s="520">
        <v>169</v>
      </c>
      <c r="B242" s="525" t="s">
        <v>7594</v>
      </c>
      <c r="C242" s="514" t="s">
        <v>7593</v>
      </c>
      <c r="D242" s="514" t="s">
        <v>4944</v>
      </c>
      <c r="E242" s="514" t="s">
        <v>7592</v>
      </c>
      <c r="F242" s="510">
        <v>974.5</v>
      </c>
      <c r="G242" s="510" t="s">
        <v>3832</v>
      </c>
      <c r="H242" s="515">
        <v>43396</v>
      </c>
      <c r="I242" s="516" t="s">
        <v>6081</v>
      </c>
      <c r="J242" s="353" t="s">
        <v>7591</v>
      </c>
      <c r="K242" s="478" t="s">
        <v>769</v>
      </c>
      <c r="L242" s="479"/>
      <c r="M242" s="478" t="s">
        <v>769</v>
      </c>
      <c r="N242" s="479"/>
      <c r="O242" s="480" t="s">
        <v>769</v>
      </c>
      <c r="P242" s="480"/>
      <c r="Q242" s="480"/>
      <c r="R242" s="480"/>
      <c r="S242" s="476"/>
    </row>
    <row r="243" spans="1:19" s="519" customFormat="1" ht="38.25" customHeight="1" x14ac:dyDescent="0.2">
      <c r="A243" s="972">
        <v>170</v>
      </c>
      <c r="B243" s="973" t="s">
        <v>7590</v>
      </c>
      <c r="C243" s="970" t="s">
        <v>7518</v>
      </c>
      <c r="D243" s="514" t="s">
        <v>7117</v>
      </c>
      <c r="E243" s="970" t="s">
        <v>7589</v>
      </c>
      <c r="F243" s="510">
        <v>799</v>
      </c>
      <c r="G243" s="510" t="s">
        <v>3832</v>
      </c>
      <c r="H243" s="971">
        <v>43404</v>
      </c>
      <c r="I243" s="516" t="s">
        <v>7588</v>
      </c>
      <c r="J243" s="353" t="s">
        <v>7587</v>
      </c>
      <c r="K243" s="478" t="s">
        <v>769</v>
      </c>
      <c r="L243" s="479"/>
      <c r="M243" s="478" t="s">
        <v>769</v>
      </c>
      <c r="N243" s="479"/>
      <c r="O243" s="480" t="s">
        <v>769</v>
      </c>
      <c r="P243" s="480"/>
      <c r="Q243" s="480"/>
      <c r="R243" s="480"/>
      <c r="S243" s="476"/>
    </row>
    <row r="244" spans="1:19" s="519" customFormat="1" ht="19.5" x14ac:dyDescent="0.2">
      <c r="A244" s="972"/>
      <c r="B244" s="973"/>
      <c r="C244" s="970"/>
      <c r="D244" s="514" t="s">
        <v>3814</v>
      </c>
      <c r="E244" s="970"/>
      <c r="F244" s="510">
        <v>250</v>
      </c>
      <c r="G244" s="510" t="s">
        <v>3832</v>
      </c>
      <c r="H244" s="971"/>
      <c r="I244" s="516" t="s">
        <v>7586</v>
      </c>
      <c r="J244" s="353" t="s">
        <v>7585</v>
      </c>
      <c r="K244" s="478" t="s">
        <v>769</v>
      </c>
      <c r="L244" s="479"/>
      <c r="M244" s="478" t="s">
        <v>769</v>
      </c>
      <c r="N244" s="479"/>
      <c r="O244" s="480" t="s">
        <v>769</v>
      </c>
      <c r="P244" s="480"/>
      <c r="Q244" s="480"/>
      <c r="R244" s="480"/>
      <c r="S244" s="476"/>
    </row>
    <row r="245" spans="1:19" s="519" customFormat="1" ht="29.25" x14ac:dyDescent="0.2">
      <c r="A245" s="520">
        <v>171</v>
      </c>
      <c r="B245" s="525" t="s">
        <v>7584</v>
      </c>
      <c r="C245" s="514" t="s">
        <v>7583</v>
      </c>
      <c r="D245" s="514" t="s">
        <v>6314</v>
      </c>
      <c r="E245" s="514" t="s">
        <v>7582</v>
      </c>
      <c r="F245" s="510">
        <v>4858.5</v>
      </c>
      <c r="G245" s="510" t="s">
        <v>3713</v>
      </c>
      <c r="H245" s="515">
        <v>43413</v>
      </c>
      <c r="I245" s="516" t="s">
        <v>7581</v>
      </c>
      <c r="J245" s="353" t="s">
        <v>7580</v>
      </c>
      <c r="K245" s="478" t="s">
        <v>769</v>
      </c>
      <c r="L245" s="479"/>
      <c r="M245" s="478" t="s">
        <v>769</v>
      </c>
      <c r="N245" s="479"/>
      <c r="O245" s="480" t="s">
        <v>769</v>
      </c>
      <c r="P245" s="480"/>
      <c r="Q245" s="480"/>
      <c r="R245" s="480"/>
      <c r="S245" s="511"/>
    </row>
    <row r="246" spans="1:19" s="519" customFormat="1" ht="29.25" x14ac:dyDescent="0.2">
      <c r="A246" s="520">
        <v>172</v>
      </c>
      <c r="B246" s="525" t="s">
        <v>7579</v>
      </c>
      <c r="C246" s="514" t="s">
        <v>7578</v>
      </c>
      <c r="D246" s="514" t="s">
        <v>7117</v>
      </c>
      <c r="E246" s="514" t="s">
        <v>7577</v>
      </c>
      <c r="F246" s="510">
        <v>350</v>
      </c>
      <c r="G246" s="510" t="s">
        <v>3832</v>
      </c>
      <c r="H246" s="515">
        <v>43404</v>
      </c>
      <c r="I246" s="516" t="s">
        <v>7437</v>
      </c>
      <c r="J246" s="353" t="s">
        <v>7576</v>
      </c>
      <c r="K246" s="478" t="s">
        <v>769</v>
      </c>
      <c r="L246" s="479"/>
      <c r="M246" s="478" t="s">
        <v>769</v>
      </c>
      <c r="N246" s="479"/>
      <c r="O246" s="480" t="s">
        <v>769</v>
      </c>
      <c r="P246" s="480"/>
      <c r="Q246" s="480"/>
      <c r="R246" s="480"/>
      <c r="S246" s="476"/>
    </row>
    <row r="247" spans="1:19" s="519" customFormat="1" ht="19.5" x14ac:dyDescent="0.2">
      <c r="A247" s="520">
        <v>173</v>
      </c>
      <c r="B247" s="525" t="s">
        <v>7575</v>
      </c>
      <c r="C247" s="514" t="s">
        <v>7546</v>
      </c>
      <c r="D247" s="514" t="s">
        <v>7574</v>
      </c>
      <c r="E247" s="514" t="s">
        <v>7574</v>
      </c>
      <c r="F247" s="510" t="s">
        <v>3238</v>
      </c>
      <c r="G247" s="510" t="s">
        <v>3713</v>
      </c>
      <c r="H247" s="515">
        <v>43410</v>
      </c>
      <c r="I247" s="516" t="s">
        <v>7574</v>
      </c>
      <c r="J247" s="490" t="s">
        <v>3238</v>
      </c>
      <c r="K247" s="537" t="s">
        <v>3238</v>
      </c>
      <c r="L247" s="537" t="s">
        <v>3238</v>
      </c>
      <c r="M247" s="537" t="s">
        <v>3238</v>
      </c>
      <c r="N247" s="537" t="s">
        <v>3238</v>
      </c>
      <c r="O247" s="537" t="s">
        <v>3238</v>
      </c>
      <c r="P247" s="537" t="s">
        <v>3238</v>
      </c>
      <c r="Q247" s="537" t="s">
        <v>3238</v>
      </c>
      <c r="R247" s="537" t="s">
        <v>3238</v>
      </c>
      <c r="S247" s="511" t="s">
        <v>6217</v>
      </c>
    </row>
    <row r="248" spans="1:19" s="519" customFormat="1" ht="39" x14ac:dyDescent="0.2">
      <c r="A248" s="520">
        <v>174</v>
      </c>
      <c r="B248" s="525" t="s">
        <v>7573</v>
      </c>
      <c r="C248" s="514" t="s">
        <v>7572</v>
      </c>
      <c r="D248" s="514" t="s">
        <v>7408</v>
      </c>
      <c r="E248" s="514" t="s">
        <v>7571</v>
      </c>
      <c r="F248" s="510" t="s">
        <v>3238</v>
      </c>
      <c r="G248" s="510" t="s">
        <v>3713</v>
      </c>
      <c r="H248" s="515">
        <v>43433</v>
      </c>
      <c r="I248" s="516" t="s">
        <v>7408</v>
      </c>
      <c r="J248" s="490" t="s">
        <v>3238</v>
      </c>
      <c r="K248" s="537" t="s">
        <v>3238</v>
      </c>
      <c r="L248" s="537" t="s">
        <v>3238</v>
      </c>
      <c r="M248" s="537" t="s">
        <v>3238</v>
      </c>
      <c r="N248" s="537" t="s">
        <v>3238</v>
      </c>
      <c r="O248" s="537" t="s">
        <v>3238</v>
      </c>
      <c r="P248" s="537" t="s">
        <v>3238</v>
      </c>
      <c r="Q248" s="537" t="s">
        <v>3238</v>
      </c>
      <c r="R248" s="537" t="s">
        <v>3238</v>
      </c>
      <c r="S248" s="511" t="s">
        <v>6217</v>
      </c>
    </row>
    <row r="249" spans="1:19" s="519" customFormat="1" ht="29.25" x14ac:dyDescent="0.2">
      <c r="A249" s="520">
        <v>175</v>
      </c>
      <c r="B249" s="525" t="s">
        <v>7570</v>
      </c>
      <c r="C249" s="514" t="s">
        <v>7569</v>
      </c>
      <c r="D249" s="514" t="s">
        <v>3363</v>
      </c>
      <c r="E249" s="514" t="s">
        <v>7568</v>
      </c>
      <c r="F249" s="510">
        <v>2850</v>
      </c>
      <c r="G249" s="510" t="s">
        <v>3713</v>
      </c>
      <c r="H249" s="515">
        <v>43420</v>
      </c>
      <c r="I249" s="516" t="s">
        <v>7567</v>
      </c>
      <c r="J249" s="353" t="s">
        <v>7566</v>
      </c>
      <c r="K249" s="478" t="s">
        <v>769</v>
      </c>
      <c r="L249" s="479"/>
      <c r="M249" s="478" t="s">
        <v>769</v>
      </c>
      <c r="N249" s="479"/>
      <c r="O249" s="480" t="s">
        <v>769</v>
      </c>
      <c r="P249" s="480"/>
      <c r="Q249" s="480"/>
      <c r="R249" s="480"/>
      <c r="S249" s="476"/>
    </row>
    <row r="250" spans="1:19" s="519" customFormat="1" ht="29.25" x14ac:dyDescent="0.2">
      <c r="A250" s="520">
        <v>176</v>
      </c>
      <c r="B250" s="525" t="s">
        <v>7565</v>
      </c>
      <c r="C250" s="514" t="s">
        <v>7520</v>
      </c>
      <c r="D250" s="514" t="s">
        <v>3448</v>
      </c>
      <c r="E250" s="514" t="s">
        <v>7564</v>
      </c>
      <c r="F250" s="510">
        <v>2347.87</v>
      </c>
      <c r="G250" s="510" t="s">
        <v>3832</v>
      </c>
      <c r="H250" s="515">
        <v>43404</v>
      </c>
      <c r="I250" s="516" t="s">
        <v>7563</v>
      </c>
      <c r="J250" s="353" t="s">
        <v>7562</v>
      </c>
      <c r="K250" s="478" t="s">
        <v>769</v>
      </c>
      <c r="L250" s="479"/>
      <c r="M250" s="478" t="s">
        <v>769</v>
      </c>
      <c r="N250" s="479"/>
      <c r="O250" s="480"/>
      <c r="P250" s="480"/>
      <c r="Q250" s="480" t="s">
        <v>769</v>
      </c>
      <c r="R250" s="480"/>
      <c r="S250" s="476"/>
    </row>
    <row r="251" spans="1:19" s="519" customFormat="1" ht="39" x14ac:dyDescent="0.2">
      <c r="A251" s="520">
        <v>177</v>
      </c>
      <c r="B251" s="525" t="s">
        <v>7561</v>
      </c>
      <c r="C251" s="514" t="s">
        <v>7560</v>
      </c>
      <c r="D251" s="514" t="s">
        <v>4385</v>
      </c>
      <c r="E251" s="514" t="s">
        <v>7559</v>
      </c>
      <c r="F251" s="510">
        <v>486.52</v>
      </c>
      <c r="G251" s="510" t="s">
        <v>3713</v>
      </c>
      <c r="H251" s="515">
        <v>43410</v>
      </c>
      <c r="I251" s="516" t="s">
        <v>7296</v>
      </c>
      <c r="J251" s="353" t="s">
        <v>7558</v>
      </c>
      <c r="K251" s="478" t="s">
        <v>769</v>
      </c>
      <c r="L251" s="479"/>
      <c r="M251" s="478" t="s">
        <v>769</v>
      </c>
      <c r="N251" s="479"/>
      <c r="O251" s="480" t="s">
        <v>769</v>
      </c>
      <c r="P251" s="480"/>
      <c r="Q251" s="480"/>
      <c r="R251" s="480"/>
      <c r="S251" s="476"/>
    </row>
    <row r="252" spans="1:19" s="519" customFormat="1" ht="29.25" x14ac:dyDescent="0.2">
      <c r="A252" s="520">
        <v>178</v>
      </c>
      <c r="B252" s="525" t="s">
        <v>7557</v>
      </c>
      <c r="C252" s="514" t="s">
        <v>7556</v>
      </c>
      <c r="D252" s="514" t="s">
        <v>5794</v>
      </c>
      <c r="E252" s="514" t="s">
        <v>7555</v>
      </c>
      <c r="F252" s="510">
        <v>850</v>
      </c>
      <c r="G252" s="510" t="s">
        <v>3713</v>
      </c>
      <c r="H252" s="515">
        <v>43416</v>
      </c>
      <c r="I252" s="516" t="s">
        <v>7554</v>
      </c>
      <c r="J252" s="353" t="s">
        <v>7553</v>
      </c>
      <c r="K252" s="478"/>
      <c r="L252" s="478" t="s">
        <v>769</v>
      </c>
      <c r="M252" s="478"/>
      <c r="N252" s="478" t="s">
        <v>769</v>
      </c>
      <c r="O252" s="480"/>
      <c r="P252" s="480"/>
      <c r="Q252" s="480"/>
      <c r="R252" s="480" t="s">
        <v>769</v>
      </c>
      <c r="S252" s="476"/>
    </row>
    <row r="253" spans="1:19" s="519" customFormat="1" ht="19.5" x14ac:dyDescent="0.2">
      <c r="A253" s="520">
        <v>179</v>
      </c>
      <c r="B253" s="525" t="s">
        <v>7552</v>
      </c>
      <c r="C253" s="514" t="s">
        <v>7551</v>
      </c>
      <c r="D253" s="514" t="s">
        <v>7550</v>
      </c>
      <c r="E253" s="514" t="s">
        <v>7549</v>
      </c>
      <c r="F253" s="510">
        <v>2072</v>
      </c>
      <c r="G253" s="510" t="s">
        <v>3713</v>
      </c>
      <c r="H253" s="515">
        <v>43416</v>
      </c>
      <c r="I253" s="516" t="s">
        <v>6081</v>
      </c>
      <c r="J253" s="353" t="s">
        <v>7548</v>
      </c>
      <c r="K253" s="478" t="s">
        <v>769</v>
      </c>
      <c r="L253" s="479"/>
      <c r="M253" s="478" t="s">
        <v>769</v>
      </c>
      <c r="N253" s="479"/>
      <c r="O253" s="480" t="s">
        <v>769</v>
      </c>
      <c r="P253" s="480"/>
      <c r="Q253" s="480"/>
      <c r="R253" s="480"/>
      <c r="S253" s="476"/>
    </row>
    <row r="254" spans="1:19" s="519" customFormat="1" ht="30.75" customHeight="1" x14ac:dyDescent="0.2">
      <c r="A254" s="972">
        <v>180</v>
      </c>
      <c r="B254" s="973" t="s">
        <v>7547</v>
      </c>
      <c r="C254" s="970" t="s">
        <v>7546</v>
      </c>
      <c r="D254" s="514" t="s">
        <v>7545</v>
      </c>
      <c r="E254" s="970" t="s">
        <v>7544</v>
      </c>
      <c r="F254" s="510">
        <v>593.11</v>
      </c>
      <c r="G254" s="510" t="s">
        <v>3713</v>
      </c>
      <c r="H254" s="971">
        <v>43425</v>
      </c>
      <c r="I254" s="516" t="s">
        <v>7541</v>
      </c>
      <c r="J254" s="353" t="s">
        <v>7543</v>
      </c>
      <c r="K254" s="478" t="s">
        <v>769</v>
      </c>
      <c r="L254" s="478"/>
      <c r="M254" s="478" t="s">
        <v>769</v>
      </c>
      <c r="N254" s="478"/>
      <c r="O254" s="480" t="s">
        <v>769</v>
      </c>
      <c r="P254" s="480"/>
      <c r="Q254" s="480"/>
      <c r="R254" s="480"/>
      <c r="S254" s="476"/>
    </row>
    <row r="255" spans="1:19" s="519" customFormat="1" ht="33" customHeight="1" x14ac:dyDescent="0.2">
      <c r="A255" s="972"/>
      <c r="B255" s="973"/>
      <c r="C255" s="970"/>
      <c r="D255" s="514" t="s">
        <v>7542</v>
      </c>
      <c r="E255" s="970"/>
      <c r="F255" s="510">
        <v>2272.4</v>
      </c>
      <c r="G255" s="510" t="s">
        <v>3713</v>
      </c>
      <c r="H255" s="971"/>
      <c r="I255" s="516" t="s">
        <v>7541</v>
      </c>
      <c r="J255" s="353" t="s">
        <v>7540</v>
      </c>
      <c r="K255" s="478" t="s">
        <v>769</v>
      </c>
      <c r="L255" s="479"/>
      <c r="M255" s="478" t="s">
        <v>769</v>
      </c>
      <c r="N255" s="479"/>
      <c r="O255" s="480" t="s">
        <v>769</v>
      </c>
      <c r="P255" s="480"/>
      <c r="Q255" s="480"/>
      <c r="R255" s="480"/>
      <c r="S255" s="476"/>
    </row>
    <row r="256" spans="1:19" s="519" customFormat="1" ht="35.25" customHeight="1" x14ac:dyDescent="0.2">
      <c r="A256" s="972"/>
      <c r="B256" s="973"/>
      <c r="C256" s="970"/>
      <c r="D256" s="514" t="s">
        <v>7539</v>
      </c>
      <c r="E256" s="970"/>
      <c r="F256" s="510">
        <v>6176.95</v>
      </c>
      <c r="G256" s="510" t="s">
        <v>3713</v>
      </c>
      <c r="H256" s="971"/>
      <c r="I256" s="516" t="s">
        <v>7538</v>
      </c>
      <c r="J256" s="353" t="s">
        <v>7537</v>
      </c>
      <c r="K256" s="478" t="s">
        <v>769</v>
      </c>
      <c r="L256" s="479"/>
      <c r="M256" s="478" t="s">
        <v>769</v>
      </c>
      <c r="N256" s="479"/>
      <c r="O256" s="480" t="s">
        <v>769</v>
      </c>
      <c r="P256" s="480"/>
      <c r="Q256" s="480"/>
      <c r="R256" s="480"/>
      <c r="S256" s="476"/>
    </row>
    <row r="257" spans="1:19" s="519" customFormat="1" ht="38.25" customHeight="1" x14ac:dyDescent="0.2">
      <c r="A257" s="972">
        <v>181</v>
      </c>
      <c r="B257" s="973" t="s">
        <v>7536</v>
      </c>
      <c r="C257" s="970" t="s">
        <v>7535</v>
      </c>
      <c r="D257" s="514" t="s">
        <v>7117</v>
      </c>
      <c r="E257" s="970" t="s">
        <v>7534</v>
      </c>
      <c r="F257" s="510">
        <v>4150</v>
      </c>
      <c r="G257" s="510" t="s">
        <v>3713</v>
      </c>
      <c r="H257" s="971">
        <v>43433</v>
      </c>
      <c r="I257" s="516" t="s">
        <v>6750</v>
      </c>
      <c r="J257" s="490" t="s">
        <v>7533</v>
      </c>
      <c r="K257" s="478" t="s">
        <v>769</v>
      </c>
      <c r="L257" s="479"/>
      <c r="M257" s="478" t="s">
        <v>769</v>
      </c>
      <c r="N257" s="479"/>
      <c r="O257" s="480" t="s">
        <v>769</v>
      </c>
      <c r="P257" s="480"/>
      <c r="Q257" s="480"/>
      <c r="R257" s="480"/>
      <c r="S257" s="476"/>
    </row>
    <row r="258" spans="1:19" s="519" customFormat="1" ht="19.5" x14ac:dyDescent="0.2">
      <c r="A258" s="972"/>
      <c r="B258" s="973"/>
      <c r="C258" s="970"/>
      <c r="D258" s="514" t="s">
        <v>4608</v>
      </c>
      <c r="E258" s="970"/>
      <c r="F258" s="510">
        <v>3850</v>
      </c>
      <c r="G258" s="510" t="s">
        <v>3713</v>
      </c>
      <c r="H258" s="971"/>
      <c r="I258" s="516" t="s">
        <v>6750</v>
      </c>
      <c r="J258" s="490" t="s">
        <v>7532</v>
      </c>
      <c r="K258" s="478" t="s">
        <v>769</v>
      </c>
      <c r="L258" s="479"/>
      <c r="M258" s="478" t="s">
        <v>769</v>
      </c>
      <c r="N258" s="479"/>
      <c r="O258" s="480" t="s">
        <v>769</v>
      </c>
      <c r="P258" s="480"/>
      <c r="Q258" s="480"/>
      <c r="R258" s="480"/>
      <c r="S258" s="476"/>
    </row>
    <row r="259" spans="1:19" s="519" customFormat="1" ht="20.25" thickBot="1" x14ac:dyDescent="0.25">
      <c r="A259" s="526">
        <v>182</v>
      </c>
      <c r="B259" s="527" t="s">
        <v>7531</v>
      </c>
      <c r="C259" s="533" t="s">
        <v>7530</v>
      </c>
      <c r="D259" s="533" t="s">
        <v>2046</v>
      </c>
      <c r="E259" s="533" t="s">
        <v>7529</v>
      </c>
      <c r="F259" s="534">
        <v>240</v>
      </c>
      <c r="G259" s="534" t="s">
        <v>3713</v>
      </c>
      <c r="H259" s="535">
        <v>43424</v>
      </c>
      <c r="I259" s="536" t="s">
        <v>6750</v>
      </c>
      <c r="J259" s="531" t="s">
        <v>7528</v>
      </c>
      <c r="K259" s="528" t="s">
        <v>769</v>
      </c>
      <c r="L259" s="529"/>
      <c r="M259" s="528" t="s">
        <v>769</v>
      </c>
      <c r="N259" s="529"/>
      <c r="O259" s="530"/>
      <c r="P259" s="530"/>
      <c r="Q259" s="530" t="s">
        <v>769</v>
      </c>
      <c r="R259" s="530"/>
      <c r="S259" s="605" t="s">
        <v>8220</v>
      </c>
    </row>
    <row r="260" spans="1:19" s="488" customFormat="1" ht="15.75" thickTop="1" x14ac:dyDescent="0.25">
      <c r="A260" s="318"/>
      <c r="B260" s="463"/>
      <c r="C260" s="464"/>
      <c r="D260" s="465"/>
      <c r="E260" s="464"/>
      <c r="F260" s="466"/>
      <c r="G260" s="466"/>
      <c r="H260" s="467"/>
      <c r="I260" s="468"/>
      <c r="J260" s="469"/>
      <c r="K260" s="327"/>
      <c r="L260" s="327"/>
      <c r="M260" s="327"/>
      <c r="N260" s="327"/>
      <c r="O260" s="328"/>
      <c r="P260" s="328"/>
      <c r="Q260" s="328"/>
      <c r="R260" s="328"/>
      <c r="S260" s="329"/>
    </row>
    <row r="261" spans="1:19" s="176" customFormat="1" ht="39" customHeight="1" thickBot="1" x14ac:dyDescent="0.55000000000000004">
      <c r="A261" s="955" t="s">
        <v>6816</v>
      </c>
      <c r="B261" s="955"/>
      <c r="C261" s="955"/>
      <c r="D261" s="955"/>
      <c r="E261" s="955"/>
      <c r="F261" s="955"/>
      <c r="G261" s="955"/>
      <c r="H261" s="955"/>
      <c r="I261" s="955"/>
      <c r="J261" s="955"/>
      <c r="K261" s="955"/>
      <c r="L261" s="955"/>
      <c r="M261" s="955"/>
      <c r="N261" s="955"/>
      <c r="O261" s="955"/>
      <c r="P261" s="955"/>
      <c r="Q261" s="955"/>
      <c r="R261" s="955"/>
      <c r="S261" s="955"/>
    </row>
    <row r="262" spans="1:19" s="176" customFormat="1" ht="12.75" customHeight="1" thickTop="1" x14ac:dyDescent="0.2">
      <c r="A262" s="986" t="s">
        <v>4044</v>
      </c>
      <c r="B262" s="981" t="s">
        <v>5561</v>
      </c>
      <c r="C262" s="981" t="s">
        <v>6218</v>
      </c>
      <c r="D262" s="981" t="s">
        <v>3224</v>
      </c>
      <c r="E262" s="981" t="s">
        <v>3225</v>
      </c>
      <c r="F262" s="983" t="s">
        <v>3226</v>
      </c>
      <c r="G262" s="983" t="s">
        <v>3227</v>
      </c>
      <c r="H262" s="981" t="s">
        <v>3228</v>
      </c>
      <c r="I262" s="981" t="s">
        <v>3229</v>
      </c>
      <c r="J262" s="979" t="s">
        <v>3230</v>
      </c>
      <c r="K262" s="976" t="s">
        <v>1575</v>
      </c>
      <c r="L262" s="978"/>
      <c r="M262" s="976" t="s">
        <v>1576</v>
      </c>
      <c r="N262" s="978"/>
      <c r="O262" s="976" t="s">
        <v>1577</v>
      </c>
      <c r="P262" s="977"/>
      <c r="Q262" s="977"/>
      <c r="R262" s="978"/>
      <c r="S262" s="988" t="s">
        <v>1578</v>
      </c>
    </row>
    <row r="263" spans="1:19" s="176" customFormat="1" ht="12" customHeight="1" x14ac:dyDescent="0.2">
      <c r="A263" s="987"/>
      <c r="B263" s="982"/>
      <c r="C263" s="982"/>
      <c r="D263" s="982"/>
      <c r="E263" s="982"/>
      <c r="F263" s="984"/>
      <c r="G263" s="984"/>
      <c r="H263" s="982"/>
      <c r="I263" s="982"/>
      <c r="J263" s="980"/>
      <c r="K263" s="491" t="s">
        <v>1581</v>
      </c>
      <c r="L263" s="491" t="s">
        <v>3231</v>
      </c>
      <c r="M263" s="491" t="s">
        <v>1581</v>
      </c>
      <c r="N263" s="491" t="s">
        <v>1580</v>
      </c>
      <c r="O263" s="491" t="s">
        <v>765</v>
      </c>
      <c r="P263" s="491" t="s">
        <v>766</v>
      </c>
      <c r="Q263" s="491" t="s">
        <v>767</v>
      </c>
      <c r="R263" s="491" t="s">
        <v>768</v>
      </c>
      <c r="S263" s="989"/>
    </row>
    <row r="264" spans="1:19" s="176" customFormat="1" ht="45" x14ac:dyDescent="0.2">
      <c r="A264" s="481">
        <v>1</v>
      </c>
      <c r="B264" s="453" t="s">
        <v>6468</v>
      </c>
      <c r="C264" s="474" t="s">
        <v>7095</v>
      </c>
      <c r="D264" s="454" t="s">
        <v>5063</v>
      </c>
      <c r="E264" s="474" t="s">
        <v>6470</v>
      </c>
      <c r="F264" s="492">
        <v>17020</v>
      </c>
      <c r="G264" s="508" t="s">
        <v>3235</v>
      </c>
      <c r="H264" s="498">
        <v>43111</v>
      </c>
      <c r="I264" s="363" t="s">
        <v>7096</v>
      </c>
      <c r="J264" s="500" t="s">
        <v>7096</v>
      </c>
      <c r="K264" s="470" t="s">
        <v>769</v>
      </c>
      <c r="L264" s="470"/>
      <c r="M264" s="470" t="s">
        <v>769</v>
      </c>
      <c r="N264" s="494"/>
      <c r="O264" s="494"/>
      <c r="P264" s="494"/>
      <c r="Q264" s="494" t="s">
        <v>769</v>
      </c>
      <c r="R264" s="494"/>
      <c r="S264" s="598" t="s">
        <v>8221</v>
      </c>
    </row>
    <row r="265" spans="1:19" s="176" customFormat="1" ht="33.75" x14ac:dyDescent="0.2">
      <c r="A265" s="481">
        <v>2</v>
      </c>
      <c r="B265" s="453" t="s">
        <v>7097</v>
      </c>
      <c r="C265" s="474" t="s">
        <v>7098</v>
      </c>
      <c r="D265" s="454" t="s">
        <v>5063</v>
      </c>
      <c r="E265" s="474" t="s">
        <v>6470</v>
      </c>
      <c r="F265" s="492">
        <v>92632.69</v>
      </c>
      <c r="G265" s="508" t="s">
        <v>3235</v>
      </c>
      <c r="H265" s="498">
        <v>43131</v>
      </c>
      <c r="I265" s="363" t="s">
        <v>7099</v>
      </c>
      <c r="J265" s="500" t="s">
        <v>7100</v>
      </c>
      <c r="K265" s="470" t="s">
        <v>769</v>
      </c>
      <c r="L265" s="470"/>
      <c r="M265" s="470" t="s">
        <v>769</v>
      </c>
      <c r="N265" s="494"/>
      <c r="O265" s="494"/>
      <c r="P265" s="494"/>
      <c r="Q265" s="494" t="s">
        <v>769</v>
      </c>
      <c r="R265" s="494"/>
      <c r="S265" s="598" t="s">
        <v>8221</v>
      </c>
    </row>
    <row r="266" spans="1:19" s="176" customFormat="1" ht="34.5" thickBot="1" x14ac:dyDescent="0.25">
      <c r="A266" s="482">
        <v>3</v>
      </c>
      <c r="B266" s="432" t="s">
        <v>6840</v>
      </c>
      <c r="C266" s="475" t="s">
        <v>7101</v>
      </c>
      <c r="D266" s="431" t="s">
        <v>3558</v>
      </c>
      <c r="E266" s="512" t="s">
        <v>7102</v>
      </c>
      <c r="F266" s="483">
        <v>176000</v>
      </c>
      <c r="G266" s="215" t="s">
        <v>3407</v>
      </c>
      <c r="H266" s="513">
        <v>43175</v>
      </c>
      <c r="I266" s="484" t="s">
        <v>7103</v>
      </c>
      <c r="J266" s="448" t="s">
        <v>7104</v>
      </c>
      <c r="K266" s="521" t="s">
        <v>769</v>
      </c>
      <c r="L266" s="521"/>
      <c r="M266" s="521" t="s">
        <v>769</v>
      </c>
      <c r="N266" s="522"/>
      <c r="O266" s="522" t="s">
        <v>769</v>
      </c>
      <c r="P266" s="522"/>
      <c r="Q266" s="522"/>
      <c r="R266" s="522"/>
      <c r="S266" s="523"/>
    </row>
    <row r="267" spans="1:19" s="176" customFormat="1" ht="16.5" thickTop="1" x14ac:dyDescent="0.2">
      <c r="A267" s="322"/>
      <c r="B267" s="323"/>
      <c r="C267" s="485"/>
      <c r="D267" s="324"/>
      <c r="E267" s="486"/>
      <c r="F267" s="487">
        <f>SUM(F16:F259)+F264+F265+F266</f>
        <v>1236496.1200000003</v>
      </c>
      <c r="G267" s="325"/>
      <c r="H267" s="325"/>
      <c r="I267" s="325"/>
      <c r="J267" s="326"/>
      <c r="O267" s="177"/>
      <c r="P267" s="177"/>
      <c r="Q267" s="177"/>
      <c r="R267" s="177"/>
      <c r="S267" s="308"/>
    </row>
    <row r="268" spans="1:19" s="176" customFormat="1" ht="18.75" x14ac:dyDescent="0.2">
      <c r="A268" s="974" t="s">
        <v>7381</v>
      </c>
      <c r="B268" s="974"/>
      <c r="C268" s="974"/>
      <c r="D268" s="974"/>
      <c r="E268" s="974"/>
      <c r="F268" s="499"/>
      <c r="G268" s="509"/>
      <c r="H268" s="501"/>
      <c r="I268" s="499"/>
      <c r="J268" s="499"/>
      <c r="O268" s="177"/>
      <c r="P268" s="177"/>
      <c r="Q268" s="177"/>
      <c r="R268" s="177"/>
      <c r="S268" s="308"/>
    </row>
    <row r="269" spans="1:19" s="176" customFormat="1" x14ac:dyDescent="0.2">
      <c r="A269" s="334"/>
      <c r="B269" s="194"/>
      <c r="C269" s="471"/>
      <c r="D269" s="197"/>
      <c r="E269" s="471"/>
      <c r="F269" s="198"/>
      <c r="G269" s="193"/>
      <c r="H269" s="497"/>
      <c r="I269" s="197"/>
      <c r="J269" s="311"/>
      <c r="O269" s="177"/>
      <c r="P269" s="177"/>
      <c r="Q269" s="177"/>
      <c r="R269" s="177"/>
      <c r="S269" s="308"/>
    </row>
    <row r="270" spans="1:19" s="176" customFormat="1" x14ac:dyDescent="0.2">
      <c r="A270" s="334"/>
      <c r="B270" s="194"/>
      <c r="C270" s="471"/>
      <c r="D270" s="197"/>
      <c r="E270" s="471"/>
      <c r="F270" s="198"/>
      <c r="G270" s="193"/>
      <c r="H270" s="497"/>
      <c r="I270" s="197"/>
      <c r="J270" s="311"/>
      <c r="O270" s="177"/>
      <c r="P270" s="177"/>
      <c r="Q270" s="177"/>
      <c r="R270" s="177"/>
      <c r="S270" s="308"/>
    </row>
    <row r="271" spans="1:19" s="176" customFormat="1" x14ac:dyDescent="0.2">
      <c r="A271" s="334"/>
      <c r="B271" s="194"/>
      <c r="C271" s="471"/>
      <c r="D271" s="197"/>
      <c r="E271" s="471"/>
      <c r="F271" s="198"/>
      <c r="G271" s="193"/>
      <c r="H271" s="497"/>
      <c r="I271" s="197"/>
      <c r="J271" s="311"/>
      <c r="O271" s="177"/>
      <c r="P271" s="177"/>
      <c r="Q271" s="177"/>
      <c r="R271" s="177"/>
      <c r="S271" s="308"/>
    </row>
    <row r="272" spans="1:19" s="176" customFormat="1" x14ac:dyDescent="0.2">
      <c r="A272" s="334"/>
      <c r="B272" s="194"/>
      <c r="C272" s="471"/>
      <c r="D272" s="197"/>
      <c r="E272" s="471"/>
      <c r="F272" s="198"/>
      <c r="G272" s="193"/>
      <c r="H272" s="497"/>
      <c r="I272" s="197"/>
      <c r="J272" s="311"/>
      <c r="O272" s="177"/>
      <c r="P272" s="177"/>
      <c r="Q272" s="177"/>
      <c r="R272" s="177"/>
      <c r="S272" s="308"/>
    </row>
    <row r="273" spans="1:19" s="176" customFormat="1" x14ac:dyDescent="0.2">
      <c r="A273" s="334"/>
      <c r="B273" s="194"/>
      <c r="C273" s="471"/>
      <c r="D273" s="197"/>
      <c r="E273" s="471"/>
      <c r="F273" s="198"/>
      <c r="G273" s="193"/>
      <c r="H273" s="497"/>
      <c r="I273" s="197"/>
      <c r="J273" s="311"/>
      <c r="O273" s="177"/>
      <c r="P273" s="177"/>
      <c r="Q273" s="177"/>
      <c r="R273" s="177"/>
      <c r="S273" s="308"/>
    </row>
    <row r="274" spans="1:19" s="176" customFormat="1" x14ac:dyDescent="0.2">
      <c r="A274" s="334"/>
      <c r="B274" s="194"/>
      <c r="C274" s="471"/>
      <c r="D274" s="197"/>
      <c r="E274" s="471"/>
      <c r="F274" s="198"/>
      <c r="G274" s="193"/>
      <c r="H274" s="497"/>
      <c r="I274" s="197"/>
      <c r="J274" s="311"/>
      <c r="O274" s="177"/>
      <c r="P274" s="177"/>
      <c r="Q274" s="177"/>
      <c r="R274" s="177"/>
      <c r="S274" s="308"/>
    </row>
    <row r="275" spans="1:19" s="176" customFormat="1" x14ac:dyDescent="0.2">
      <c r="A275" s="334"/>
      <c r="B275" s="194"/>
      <c r="C275" s="471"/>
      <c r="D275" s="197"/>
      <c r="E275" s="471"/>
      <c r="F275" s="198"/>
      <c r="G275" s="193"/>
      <c r="H275" s="497"/>
      <c r="I275" s="197"/>
      <c r="J275" s="311"/>
      <c r="O275" s="177"/>
      <c r="P275" s="177"/>
      <c r="Q275" s="177"/>
      <c r="R275" s="177"/>
      <c r="S275" s="308"/>
    </row>
    <row r="276" spans="1:19" s="176" customFormat="1" x14ac:dyDescent="0.2">
      <c r="A276" s="334"/>
      <c r="B276" s="194"/>
      <c r="C276" s="471"/>
      <c r="D276" s="197"/>
      <c r="E276" s="471"/>
      <c r="F276" s="198"/>
      <c r="G276" s="193"/>
      <c r="H276" s="497"/>
      <c r="I276" s="197"/>
      <c r="J276" s="311"/>
      <c r="O276" s="177"/>
      <c r="P276" s="177"/>
      <c r="Q276" s="177"/>
      <c r="R276" s="177"/>
      <c r="S276" s="308"/>
    </row>
    <row r="277" spans="1:19" s="176" customFormat="1" x14ac:dyDescent="0.2">
      <c r="A277" s="334"/>
      <c r="B277" s="194"/>
      <c r="C277" s="471"/>
      <c r="D277" s="197"/>
      <c r="E277" s="471"/>
      <c r="F277" s="198"/>
      <c r="G277" s="193"/>
      <c r="H277" s="497"/>
      <c r="I277" s="197"/>
      <c r="J277" s="311"/>
      <c r="O277" s="177"/>
      <c r="P277" s="177"/>
      <c r="Q277" s="177"/>
      <c r="R277" s="177"/>
      <c r="S277" s="308"/>
    </row>
    <row r="278" spans="1:19" s="176" customFormat="1" x14ac:dyDescent="0.2">
      <c r="A278" s="334"/>
      <c r="B278" s="194"/>
      <c r="C278" s="471"/>
      <c r="D278" s="197"/>
      <c r="E278" s="471"/>
      <c r="F278" s="198"/>
      <c r="G278" s="193"/>
      <c r="H278" s="497"/>
      <c r="I278" s="197"/>
      <c r="J278" s="311"/>
      <c r="O278" s="177"/>
      <c r="P278" s="177"/>
      <c r="Q278" s="177"/>
      <c r="R278" s="177"/>
      <c r="S278" s="308"/>
    </row>
    <row r="279" spans="1:19" s="176" customFormat="1" x14ac:dyDescent="0.2">
      <c r="A279" s="334"/>
      <c r="B279" s="194"/>
      <c r="C279" s="471"/>
      <c r="D279" s="197"/>
      <c r="E279" s="471"/>
      <c r="F279" s="198"/>
      <c r="G279" s="193"/>
      <c r="H279" s="497"/>
      <c r="I279" s="197"/>
      <c r="J279" s="311"/>
      <c r="O279" s="177"/>
      <c r="P279" s="177"/>
      <c r="Q279" s="177"/>
      <c r="R279" s="177"/>
      <c r="S279" s="308"/>
    </row>
    <row r="280" spans="1:19" s="176" customFormat="1" x14ac:dyDescent="0.2">
      <c r="A280" s="334"/>
      <c r="B280" s="194"/>
      <c r="C280" s="471"/>
      <c r="D280" s="197"/>
      <c r="E280" s="471"/>
      <c r="F280" s="198"/>
      <c r="G280" s="193"/>
      <c r="H280" s="497"/>
      <c r="I280" s="197"/>
      <c r="J280" s="311"/>
      <c r="O280" s="177"/>
      <c r="P280" s="177"/>
      <c r="Q280" s="177"/>
      <c r="R280" s="177"/>
      <c r="S280" s="308"/>
    </row>
    <row r="281" spans="1:19" s="176" customFormat="1" x14ac:dyDescent="0.2">
      <c r="A281" s="334"/>
      <c r="B281" s="194"/>
      <c r="C281" s="471"/>
      <c r="D281" s="197"/>
      <c r="E281" s="471"/>
      <c r="F281" s="198"/>
      <c r="G281" s="193"/>
      <c r="H281" s="497"/>
      <c r="I281" s="197"/>
      <c r="J281" s="311"/>
      <c r="O281" s="177"/>
      <c r="P281" s="177"/>
      <c r="Q281" s="177"/>
      <c r="R281" s="177"/>
      <c r="S281" s="308"/>
    </row>
    <row r="282" spans="1:19" s="176" customFormat="1" x14ac:dyDescent="0.2">
      <c r="A282" s="334"/>
      <c r="B282" s="194"/>
      <c r="C282" s="471"/>
      <c r="D282" s="197"/>
      <c r="E282" s="471"/>
      <c r="F282" s="198"/>
      <c r="G282" s="193"/>
      <c r="H282" s="497"/>
      <c r="I282" s="197"/>
      <c r="J282" s="311"/>
      <c r="O282" s="177"/>
      <c r="P282" s="177"/>
      <c r="Q282" s="177"/>
      <c r="R282" s="177"/>
      <c r="S282" s="308"/>
    </row>
    <row r="283" spans="1:19" s="176" customFormat="1" x14ac:dyDescent="0.2">
      <c r="A283" s="334"/>
      <c r="B283" s="194"/>
      <c r="C283" s="471"/>
      <c r="D283" s="197"/>
      <c r="E283" s="471"/>
      <c r="F283" s="198"/>
      <c r="G283" s="193"/>
      <c r="H283" s="497"/>
      <c r="I283" s="197"/>
      <c r="J283" s="311"/>
      <c r="O283" s="177"/>
      <c r="P283" s="177"/>
      <c r="Q283" s="177"/>
      <c r="R283" s="177"/>
      <c r="S283" s="308"/>
    </row>
    <row r="284" spans="1:19" s="176" customFormat="1" x14ac:dyDescent="0.2">
      <c r="A284" s="334"/>
      <c r="B284" s="194"/>
      <c r="C284" s="471"/>
      <c r="D284" s="197"/>
      <c r="E284" s="471"/>
      <c r="F284" s="198"/>
      <c r="G284" s="193"/>
      <c r="H284" s="497"/>
      <c r="I284" s="197"/>
      <c r="J284" s="311"/>
      <c r="O284" s="177"/>
      <c r="P284" s="177"/>
      <c r="Q284" s="177"/>
      <c r="R284" s="177"/>
      <c r="S284" s="308"/>
    </row>
    <row r="285" spans="1:19" s="176" customFormat="1" x14ac:dyDescent="0.2">
      <c r="A285" s="334"/>
      <c r="B285" s="194"/>
      <c r="C285" s="471"/>
      <c r="D285" s="197"/>
      <c r="E285" s="471"/>
      <c r="F285" s="198"/>
      <c r="G285" s="193"/>
      <c r="H285" s="497"/>
      <c r="I285" s="197"/>
      <c r="J285" s="311"/>
      <c r="O285" s="177"/>
      <c r="P285" s="177"/>
      <c r="Q285" s="177"/>
      <c r="R285" s="177"/>
      <c r="S285" s="308"/>
    </row>
    <row r="286" spans="1:19" s="176" customFormat="1" x14ac:dyDescent="0.2">
      <c r="A286" s="334"/>
      <c r="B286" s="194"/>
      <c r="C286" s="471"/>
      <c r="D286" s="197"/>
      <c r="E286" s="471"/>
      <c r="F286" s="198"/>
      <c r="G286" s="193"/>
      <c r="H286" s="497"/>
      <c r="I286" s="197"/>
      <c r="J286" s="311"/>
      <c r="O286" s="177"/>
      <c r="P286" s="177"/>
      <c r="Q286" s="177"/>
      <c r="R286" s="177"/>
      <c r="S286" s="308"/>
    </row>
    <row r="287" spans="1:19" s="176" customFormat="1" x14ac:dyDescent="0.2">
      <c r="A287" s="334"/>
      <c r="B287" s="194"/>
      <c r="C287" s="471"/>
      <c r="D287" s="197"/>
      <c r="E287" s="471"/>
      <c r="F287" s="198"/>
      <c r="G287" s="193"/>
      <c r="H287" s="497"/>
      <c r="I287" s="197"/>
      <c r="J287" s="311"/>
      <c r="O287" s="177"/>
      <c r="P287" s="177"/>
      <c r="Q287" s="177"/>
      <c r="R287" s="177"/>
      <c r="S287" s="308"/>
    </row>
    <row r="288" spans="1:19" s="176" customFormat="1" x14ac:dyDescent="0.2">
      <c r="A288" s="334"/>
      <c r="B288" s="194"/>
      <c r="C288" s="471"/>
      <c r="D288" s="197"/>
      <c r="E288" s="471"/>
      <c r="F288" s="198"/>
      <c r="G288" s="193"/>
      <c r="H288" s="497"/>
      <c r="I288" s="197"/>
      <c r="J288" s="311"/>
      <c r="O288" s="177"/>
      <c r="P288" s="177"/>
      <c r="Q288" s="177"/>
      <c r="R288" s="177"/>
      <c r="S288" s="308"/>
    </row>
    <row r="289" spans="1:19" s="176" customFormat="1" x14ac:dyDescent="0.2">
      <c r="A289" s="334"/>
      <c r="B289" s="194"/>
      <c r="C289" s="471"/>
      <c r="D289" s="197"/>
      <c r="E289" s="471"/>
      <c r="F289" s="198"/>
      <c r="G289" s="193"/>
      <c r="H289" s="497"/>
      <c r="I289" s="197"/>
      <c r="J289" s="311"/>
      <c r="O289" s="177"/>
      <c r="P289" s="177"/>
      <c r="Q289" s="177"/>
      <c r="R289" s="177"/>
      <c r="S289" s="308"/>
    </row>
    <row r="290" spans="1:19" s="176" customFormat="1" x14ac:dyDescent="0.2">
      <c r="A290" s="334"/>
      <c r="B290" s="194"/>
      <c r="C290" s="471"/>
      <c r="D290" s="197"/>
      <c r="E290" s="471"/>
      <c r="F290" s="198"/>
      <c r="G290" s="193"/>
      <c r="H290" s="497"/>
      <c r="I290" s="197"/>
      <c r="J290" s="311"/>
      <c r="O290" s="177"/>
      <c r="P290" s="177"/>
      <c r="Q290" s="177"/>
      <c r="R290" s="177"/>
      <c r="S290" s="308"/>
    </row>
    <row r="291" spans="1:19" s="176" customFormat="1" x14ac:dyDescent="0.2">
      <c r="A291" s="334"/>
      <c r="B291" s="194"/>
      <c r="C291" s="471"/>
      <c r="D291" s="197"/>
      <c r="E291" s="471"/>
      <c r="F291" s="198"/>
      <c r="G291" s="193"/>
      <c r="H291" s="497"/>
      <c r="I291" s="197"/>
      <c r="J291" s="311"/>
      <c r="O291" s="177"/>
      <c r="P291" s="177"/>
      <c r="Q291" s="177"/>
      <c r="R291" s="177"/>
      <c r="S291" s="308"/>
    </row>
    <row r="292" spans="1:19" s="176" customFormat="1" x14ac:dyDescent="0.2">
      <c r="A292" s="334"/>
      <c r="B292" s="194"/>
      <c r="C292" s="471"/>
      <c r="D292" s="197"/>
      <c r="E292" s="471"/>
      <c r="F292" s="198"/>
      <c r="G292" s="193"/>
      <c r="H292" s="497"/>
      <c r="I292" s="197"/>
      <c r="J292" s="311"/>
      <c r="O292" s="177"/>
      <c r="P292" s="177"/>
      <c r="Q292" s="177"/>
      <c r="R292" s="177"/>
      <c r="S292" s="308"/>
    </row>
    <row r="293" spans="1:19" s="176" customFormat="1" x14ac:dyDescent="0.2">
      <c r="A293" s="334"/>
      <c r="B293" s="194"/>
      <c r="C293" s="471"/>
      <c r="D293" s="197"/>
      <c r="E293" s="471"/>
      <c r="F293" s="198"/>
      <c r="G293" s="193"/>
      <c r="H293" s="497"/>
      <c r="I293" s="197"/>
      <c r="J293" s="311"/>
      <c r="O293" s="177"/>
      <c r="P293" s="177"/>
      <c r="Q293" s="177"/>
      <c r="R293" s="177"/>
      <c r="S293" s="308"/>
    </row>
    <row r="294" spans="1:19" s="176" customFormat="1" x14ac:dyDescent="0.2">
      <c r="A294" s="334"/>
      <c r="B294" s="194"/>
      <c r="C294" s="471"/>
      <c r="D294" s="197"/>
      <c r="E294" s="471"/>
      <c r="F294" s="198"/>
      <c r="G294" s="193"/>
      <c r="H294" s="497"/>
      <c r="I294" s="197"/>
      <c r="J294" s="311"/>
      <c r="O294" s="177"/>
      <c r="P294" s="177"/>
      <c r="Q294" s="177"/>
      <c r="R294" s="177"/>
      <c r="S294" s="308"/>
    </row>
    <row r="295" spans="1:19" s="176" customFormat="1" x14ac:dyDescent="0.2">
      <c r="A295" s="334"/>
      <c r="B295" s="194"/>
      <c r="C295" s="471"/>
      <c r="D295" s="197"/>
      <c r="E295" s="471"/>
      <c r="F295" s="198"/>
      <c r="G295" s="193"/>
      <c r="H295" s="497"/>
      <c r="I295" s="197"/>
      <c r="J295" s="311"/>
      <c r="O295" s="177"/>
      <c r="P295" s="177"/>
      <c r="Q295" s="177"/>
      <c r="R295" s="177"/>
      <c r="S295" s="308"/>
    </row>
    <row r="296" spans="1:19" s="176" customFormat="1" x14ac:dyDescent="0.2">
      <c r="A296" s="334"/>
      <c r="B296" s="194"/>
      <c r="C296" s="471"/>
      <c r="D296" s="197"/>
      <c r="E296" s="471"/>
      <c r="F296" s="198"/>
      <c r="G296" s="193"/>
      <c r="H296" s="497"/>
      <c r="I296" s="197"/>
      <c r="J296" s="311"/>
      <c r="O296" s="177"/>
      <c r="P296" s="177"/>
      <c r="Q296" s="177"/>
      <c r="R296" s="177"/>
      <c r="S296" s="308"/>
    </row>
    <row r="297" spans="1:19" s="176" customFormat="1" x14ac:dyDescent="0.2">
      <c r="A297" s="334"/>
      <c r="B297" s="194"/>
      <c r="C297" s="471"/>
      <c r="D297" s="197"/>
      <c r="E297" s="471"/>
      <c r="F297" s="198"/>
      <c r="G297" s="193"/>
      <c r="H297" s="497"/>
      <c r="I297" s="197"/>
      <c r="J297" s="311"/>
      <c r="O297" s="177"/>
      <c r="P297" s="177"/>
      <c r="Q297" s="177"/>
      <c r="R297" s="177"/>
      <c r="S297" s="308"/>
    </row>
    <row r="298" spans="1:19" s="176" customFormat="1" x14ac:dyDescent="0.2">
      <c r="A298" s="334"/>
      <c r="B298" s="194"/>
      <c r="C298" s="471"/>
      <c r="D298" s="197"/>
      <c r="E298" s="471"/>
      <c r="F298" s="198"/>
      <c r="G298" s="193"/>
      <c r="H298" s="497"/>
      <c r="I298" s="197"/>
      <c r="J298" s="311"/>
      <c r="O298" s="177"/>
      <c r="P298" s="177"/>
      <c r="Q298" s="177"/>
      <c r="R298" s="177"/>
      <c r="S298" s="308"/>
    </row>
    <row r="299" spans="1:19" s="176" customFormat="1" x14ac:dyDescent="0.2">
      <c r="A299" s="334"/>
      <c r="B299" s="194"/>
      <c r="C299" s="471"/>
      <c r="D299" s="197"/>
      <c r="E299" s="471"/>
      <c r="F299" s="198"/>
      <c r="G299" s="193"/>
      <c r="H299" s="497"/>
      <c r="I299" s="197"/>
      <c r="J299" s="311"/>
      <c r="O299" s="177"/>
      <c r="P299" s="177"/>
      <c r="Q299" s="177"/>
      <c r="R299" s="177"/>
      <c r="S299" s="308"/>
    </row>
    <row r="300" spans="1:19" s="176" customFormat="1" x14ac:dyDescent="0.2">
      <c r="A300" s="334"/>
      <c r="B300" s="194"/>
      <c r="C300" s="471"/>
      <c r="D300" s="197"/>
      <c r="E300" s="471"/>
      <c r="F300" s="198"/>
      <c r="G300" s="193"/>
      <c r="H300" s="497"/>
      <c r="I300" s="197"/>
      <c r="J300" s="311"/>
      <c r="O300" s="177"/>
      <c r="P300" s="177"/>
      <c r="Q300" s="177"/>
      <c r="R300" s="177"/>
      <c r="S300" s="308"/>
    </row>
    <row r="301" spans="1:19" s="176" customFormat="1" x14ac:dyDescent="0.2">
      <c r="A301" s="334"/>
      <c r="B301" s="194"/>
      <c r="C301" s="471"/>
      <c r="D301" s="197"/>
      <c r="E301" s="471"/>
      <c r="F301" s="198"/>
      <c r="G301" s="193"/>
      <c r="H301" s="497"/>
      <c r="I301" s="197"/>
      <c r="J301" s="311"/>
      <c r="O301" s="177"/>
      <c r="P301" s="177"/>
      <c r="Q301" s="177"/>
      <c r="R301" s="177"/>
      <c r="S301" s="308"/>
    </row>
    <row r="302" spans="1:19" s="176" customFormat="1" x14ac:dyDescent="0.2">
      <c r="A302" s="334"/>
      <c r="B302" s="194"/>
      <c r="C302" s="471"/>
      <c r="D302" s="197"/>
      <c r="E302" s="471"/>
      <c r="F302" s="198"/>
      <c r="G302" s="193"/>
      <c r="H302" s="497"/>
      <c r="I302" s="197"/>
      <c r="J302" s="311"/>
      <c r="O302" s="177"/>
      <c r="P302" s="177"/>
      <c r="Q302" s="177"/>
      <c r="R302" s="177"/>
      <c r="S302" s="308"/>
    </row>
    <row r="303" spans="1:19" s="176" customFormat="1" x14ac:dyDescent="0.2">
      <c r="A303" s="334"/>
      <c r="B303" s="194"/>
      <c r="C303" s="471"/>
      <c r="D303" s="197"/>
      <c r="E303" s="471"/>
      <c r="F303" s="198"/>
      <c r="G303" s="193"/>
      <c r="H303" s="497"/>
      <c r="I303" s="197"/>
      <c r="J303" s="311"/>
      <c r="O303" s="177"/>
      <c r="P303" s="177"/>
      <c r="Q303" s="177"/>
      <c r="R303" s="177"/>
      <c r="S303" s="308"/>
    </row>
    <row r="304" spans="1:19" s="176" customFormat="1" x14ac:dyDescent="0.2">
      <c r="A304" s="334"/>
      <c r="B304" s="194"/>
      <c r="C304" s="471"/>
      <c r="D304" s="197"/>
      <c r="E304" s="471"/>
      <c r="F304" s="198"/>
      <c r="G304" s="193"/>
      <c r="H304" s="497"/>
      <c r="I304" s="197"/>
      <c r="J304" s="311"/>
      <c r="O304" s="177"/>
      <c r="P304" s="177"/>
      <c r="Q304" s="177"/>
      <c r="R304" s="177"/>
      <c r="S304" s="308"/>
    </row>
    <row r="305" spans="1:19" s="176" customFormat="1" x14ac:dyDescent="0.2">
      <c r="A305" s="334"/>
      <c r="B305" s="194"/>
      <c r="C305" s="471"/>
      <c r="D305" s="197"/>
      <c r="E305" s="471"/>
      <c r="F305" s="198"/>
      <c r="G305" s="193"/>
      <c r="H305" s="497"/>
      <c r="I305" s="197"/>
      <c r="J305" s="311"/>
      <c r="O305" s="177"/>
      <c r="P305" s="177"/>
      <c r="Q305" s="177"/>
      <c r="R305" s="177"/>
      <c r="S305" s="308"/>
    </row>
    <row r="306" spans="1:19" s="176" customFormat="1" x14ac:dyDescent="0.2">
      <c r="A306" s="334"/>
      <c r="B306" s="194"/>
      <c r="C306" s="471"/>
      <c r="D306" s="197"/>
      <c r="E306" s="471"/>
      <c r="F306" s="198"/>
      <c r="G306" s="193"/>
      <c r="H306" s="497"/>
      <c r="I306" s="197"/>
      <c r="J306" s="311"/>
      <c r="O306" s="177"/>
      <c r="P306" s="177"/>
      <c r="Q306" s="177"/>
      <c r="R306" s="177"/>
      <c r="S306" s="308"/>
    </row>
    <row r="307" spans="1:19" s="176" customFormat="1" x14ac:dyDescent="0.2">
      <c r="A307" s="334"/>
      <c r="B307" s="194"/>
      <c r="C307" s="471"/>
      <c r="D307" s="197"/>
      <c r="E307" s="471"/>
      <c r="F307" s="198"/>
      <c r="G307" s="193"/>
      <c r="H307" s="497"/>
      <c r="I307" s="197"/>
      <c r="J307" s="311"/>
      <c r="O307" s="177"/>
      <c r="P307" s="177"/>
      <c r="Q307" s="177"/>
      <c r="R307" s="177"/>
      <c r="S307" s="308"/>
    </row>
    <row r="308" spans="1:19" s="176" customFormat="1" x14ac:dyDescent="0.2">
      <c r="A308" s="334"/>
      <c r="B308" s="194"/>
      <c r="C308" s="471"/>
      <c r="D308" s="197"/>
      <c r="E308" s="471"/>
      <c r="F308" s="198"/>
      <c r="G308" s="193"/>
      <c r="H308" s="497"/>
      <c r="I308" s="197"/>
      <c r="J308" s="311"/>
      <c r="O308" s="177"/>
      <c r="P308" s="177"/>
      <c r="Q308" s="177"/>
      <c r="R308" s="177"/>
      <c r="S308" s="308"/>
    </row>
    <row r="309" spans="1:19" s="176" customFormat="1" x14ac:dyDescent="0.2">
      <c r="A309" s="334"/>
      <c r="B309" s="194"/>
      <c r="C309" s="471"/>
      <c r="D309" s="197"/>
      <c r="E309" s="471"/>
      <c r="F309" s="198"/>
      <c r="G309" s="193"/>
      <c r="H309" s="497"/>
      <c r="I309" s="197"/>
      <c r="J309" s="311"/>
      <c r="O309" s="177"/>
      <c r="P309" s="177"/>
      <c r="Q309" s="177"/>
      <c r="R309" s="177"/>
      <c r="S309" s="308"/>
    </row>
    <row r="310" spans="1:19" s="176" customFormat="1" x14ac:dyDescent="0.2">
      <c r="A310" s="334"/>
      <c r="B310" s="194"/>
      <c r="C310" s="471"/>
      <c r="D310" s="197"/>
      <c r="E310" s="471"/>
      <c r="F310" s="198"/>
      <c r="G310" s="193"/>
      <c r="H310" s="497"/>
      <c r="I310" s="197"/>
      <c r="J310" s="311"/>
      <c r="O310" s="177"/>
      <c r="P310" s="177"/>
      <c r="Q310" s="177"/>
      <c r="R310" s="177"/>
      <c r="S310" s="308"/>
    </row>
    <row r="311" spans="1:19" s="176" customFormat="1" x14ac:dyDescent="0.2">
      <c r="A311" s="334"/>
      <c r="B311" s="194"/>
      <c r="C311" s="471"/>
      <c r="D311" s="197"/>
      <c r="E311" s="471"/>
      <c r="F311" s="198"/>
      <c r="G311" s="193"/>
      <c r="H311" s="497"/>
      <c r="I311" s="197"/>
      <c r="J311" s="311"/>
      <c r="O311" s="177"/>
      <c r="P311" s="177"/>
      <c r="Q311" s="177"/>
      <c r="R311" s="177"/>
      <c r="S311" s="308"/>
    </row>
    <row r="312" spans="1:19" s="176" customFormat="1" x14ac:dyDescent="0.2">
      <c r="A312" s="334"/>
      <c r="B312" s="194"/>
      <c r="C312" s="471"/>
      <c r="D312" s="197"/>
      <c r="E312" s="471"/>
      <c r="F312" s="198"/>
      <c r="G312" s="193"/>
      <c r="H312" s="497"/>
      <c r="I312" s="197"/>
      <c r="J312" s="311"/>
      <c r="O312" s="177"/>
      <c r="P312" s="177"/>
      <c r="Q312" s="177"/>
      <c r="R312" s="177"/>
      <c r="S312" s="308"/>
    </row>
    <row r="313" spans="1:19" s="176" customFormat="1" x14ac:dyDescent="0.2">
      <c r="A313" s="334"/>
      <c r="B313" s="194"/>
      <c r="C313" s="471"/>
      <c r="D313" s="197"/>
      <c r="E313" s="471"/>
      <c r="F313" s="198"/>
      <c r="G313" s="193"/>
      <c r="H313" s="497"/>
      <c r="I313" s="197"/>
      <c r="J313" s="311"/>
      <c r="O313" s="177"/>
      <c r="P313" s="177"/>
      <c r="Q313" s="177"/>
      <c r="R313" s="177"/>
      <c r="S313" s="308"/>
    </row>
    <row r="314" spans="1:19" s="176" customFormat="1" x14ac:dyDescent="0.2">
      <c r="A314" s="334"/>
      <c r="B314" s="194"/>
      <c r="C314" s="471"/>
      <c r="D314" s="197"/>
      <c r="E314" s="471"/>
      <c r="F314" s="198"/>
      <c r="G314" s="193"/>
      <c r="H314" s="497"/>
      <c r="I314" s="197"/>
      <c r="J314" s="311"/>
      <c r="O314" s="177"/>
      <c r="P314" s="177"/>
      <c r="Q314" s="177"/>
      <c r="R314" s="177"/>
      <c r="S314" s="308"/>
    </row>
    <row r="315" spans="1:19" s="176" customFormat="1" x14ac:dyDescent="0.2">
      <c r="A315" s="334"/>
      <c r="B315" s="194"/>
      <c r="C315" s="471"/>
      <c r="D315" s="197"/>
      <c r="E315" s="471"/>
      <c r="F315" s="198"/>
      <c r="G315" s="193"/>
      <c r="H315" s="497"/>
      <c r="I315" s="197"/>
      <c r="J315" s="311"/>
      <c r="O315" s="177"/>
      <c r="P315" s="177"/>
      <c r="Q315" s="177"/>
      <c r="R315" s="177"/>
      <c r="S315" s="308"/>
    </row>
    <row r="316" spans="1:19" s="176" customFormat="1" x14ac:dyDescent="0.2">
      <c r="A316" s="334"/>
      <c r="B316" s="194"/>
      <c r="C316" s="471"/>
      <c r="D316" s="197"/>
      <c r="E316" s="471"/>
      <c r="F316" s="198"/>
      <c r="G316" s="193"/>
      <c r="H316" s="497"/>
      <c r="I316" s="197"/>
      <c r="J316" s="311"/>
      <c r="O316" s="177"/>
      <c r="P316" s="177"/>
      <c r="Q316" s="177"/>
      <c r="R316" s="177"/>
      <c r="S316" s="308"/>
    </row>
    <row r="317" spans="1:19" s="176" customFormat="1" x14ac:dyDescent="0.2">
      <c r="A317" s="334"/>
      <c r="B317" s="194"/>
      <c r="C317" s="471"/>
      <c r="D317" s="197"/>
      <c r="E317" s="471"/>
      <c r="F317" s="198"/>
      <c r="G317" s="193"/>
      <c r="H317" s="497"/>
      <c r="I317" s="197"/>
      <c r="J317" s="311"/>
      <c r="O317" s="177"/>
      <c r="P317" s="177"/>
      <c r="Q317" s="177"/>
      <c r="R317" s="177"/>
      <c r="S317" s="308"/>
    </row>
    <row r="318" spans="1:19" s="176" customFormat="1" x14ac:dyDescent="0.2">
      <c r="A318" s="334"/>
      <c r="B318" s="194"/>
      <c r="C318" s="471"/>
      <c r="D318" s="197"/>
      <c r="E318" s="471"/>
      <c r="F318" s="198"/>
      <c r="G318" s="193"/>
      <c r="H318" s="497"/>
      <c r="I318" s="197"/>
      <c r="J318" s="311"/>
      <c r="O318" s="177"/>
      <c r="P318" s="177"/>
      <c r="Q318" s="177"/>
      <c r="R318" s="177"/>
      <c r="S318" s="308"/>
    </row>
    <row r="319" spans="1:19" s="176" customFormat="1" x14ac:dyDescent="0.2">
      <c r="A319" s="334"/>
      <c r="B319" s="194"/>
      <c r="C319" s="471"/>
      <c r="D319" s="197"/>
      <c r="E319" s="471"/>
      <c r="F319" s="198"/>
      <c r="G319" s="193"/>
      <c r="H319" s="497"/>
      <c r="I319" s="197"/>
      <c r="J319" s="311"/>
      <c r="O319" s="177"/>
      <c r="P319" s="177"/>
      <c r="Q319" s="177"/>
      <c r="R319" s="177"/>
      <c r="S319" s="308"/>
    </row>
    <row r="320" spans="1:19" s="176" customFormat="1" x14ac:dyDescent="0.2">
      <c r="A320" s="334"/>
      <c r="B320" s="194"/>
      <c r="C320" s="471"/>
      <c r="D320" s="197"/>
      <c r="E320" s="471"/>
      <c r="F320" s="198"/>
      <c r="G320" s="193"/>
      <c r="H320" s="497"/>
      <c r="I320" s="197"/>
      <c r="J320" s="311"/>
      <c r="O320" s="177"/>
      <c r="P320" s="177"/>
      <c r="Q320" s="177"/>
      <c r="R320" s="177"/>
      <c r="S320" s="308"/>
    </row>
    <row r="321" spans="1:19" s="176" customFormat="1" x14ac:dyDescent="0.2">
      <c r="A321" s="334"/>
      <c r="B321" s="194"/>
      <c r="C321" s="471"/>
      <c r="D321" s="197"/>
      <c r="E321" s="471"/>
      <c r="F321" s="198"/>
      <c r="G321" s="193"/>
      <c r="H321" s="497"/>
      <c r="I321" s="197"/>
      <c r="J321" s="311"/>
      <c r="O321" s="177"/>
      <c r="P321" s="177"/>
      <c r="Q321" s="177"/>
      <c r="R321" s="177"/>
      <c r="S321" s="308"/>
    </row>
    <row r="322" spans="1:19" s="176" customFormat="1" x14ac:dyDescent="0.2">
      <c r="A322" s="334"/>
      <c r="B322" s="194"/>
      <c r="C322" s="471"/>
      <c r="D322" s="197"/>
      <c r="E322" s="471"/>
      <c r="F322" s="198"/>
      <c r="G322" s="193"/>
      <c r="H322" s="497"/>
      <c r="I322" s="197"/>
      <c r="J322" s="311"/>
      <c r="O322" s="177"/>
      <c r="P322" s="177"/>
      <c r="Q322" s="177"/>
      <c r="R322" s="177"/>
      <c r="S322" s="308"/>
    </row>
    <row r="323" spans="1:19" s="176" customFormat="1" x14ac:dyDescent="0.2">
      <c r="A323" s="334"/>
      <c r="B323" s="194"/>
      <c r="C323" s="471"/>
      <c r="D323" s="197"/>
      <c r="E323" s="471"/>
      <c r="F323" s="198"/>
      <c r="G323" s="193"/>
      <c r="H323" s="497"/>
      <c r="I323" s="197"/>
      <c r="J323" s="311"/>
      <c r="O323" s="177"/>
      <c r="P323" s="177"/>
      <c r="Q323" s="177"/>
      <c r="R323" s="177"/>
      <c r="S323" s="308"/>
    </row>
    <row r="324" spans="1:19" s="176" customFormat="1" x14ac:dyDescent="0.2">
      <c r="A324" s="334"/>
      <c r="B324" s="194"/>
      <c r="C324" s="471"/>
      <c r="D324" s="197"/>
      <c r="E324" s="471"/>
      <c r="F324" s="198"/>
      <c r="G324" s="193"/>
      <c r="H324" s="497"/>
      <c r="I324" s="197"/>
      <c r="J324" s="311"/>
      <c r="O324" s="177"/>
      <c r="P324" s="177"/>
      <c r="Q324" s="177"/>
      <c r="R324" s="177"/>
      <c r="S324" s="308"/>
    </row>
    <row r="325" spans="1:19" s="176" customFormat="1" x14ac:dyDescent="0.2">
      <c r="A325" s="334"/>
      <c r="B325" s="194"/>
      <c r="C325" s="471"/>
      <c r="D325" s="197"/>
      <c r="E325" s="471"/>
      <c r="F325" s="198"/>
      <c r="G325" s="193"/>
      <c r="H325" s="497"/>
      <c r="I325" s="197"/>
      <c r="J325" s="311"/>
      <c r="O325" s="177"/>
      <c r="P325" s="177"/>
      <c r="Q325" s="177"/>
      <c r="R325" s="177"/>
      <c r="S325" s="308"/>
    </row>
    <row r="326" spans="1:19" s="176" customFormat="1" x14ac:dyDescent="0.2">
      <c r="A326" s="334"/>
      <c r="B326" s="194"/>
      <c r="C326" s="471"/>
      <c r="D326" s="197"/>
      <c r="E326" s="471"/>
      <c r="F326" s="198"/>
      <c r="G326" s="193"/>
      <c r="H326" s="497"/>
      <c r="I326" s="197"/>
      <c r="J326" s="311"/>
      <c r="O326" s="177"/>
      <c r="P326" s="177"/>
      <c r="Q326" s="177"/>
      <c r="R326" s="177"/>
      <c r="S326" s="308"/>
    </row>
    <row r="327" spans="1:19" s="176" customFormat="1" x14ac:dyDescent="0.2">
      <c r="A327" s="334"/>
      <c r="B327" s="194"/>
      <c r="C327" s="471"/>
      <c r="D327" s="197"/>
      <c r="E327" s="471"/>
      <c r="F327" s="198"/>
      <c r="G327" s="193"/>
      <c r="H327" s="497"/>
      <c r="I327" s="197"/>
      <c r="J327" s="311"/>
      <c r="O327" s="177"/>
      <c r="P327" s="177"/>
      <c r="Q327" s="177"/>
      <c r="R327" s="177"/>
      <c r="S327" s="308"/>
    </row>
    <row r="328" spans="1:19" s="176" customFormat="1" x14ac:dyDescent="0.2">
      <c r="A328" s="334"/>
      <c r="B328" s="194"/>
      <c r="C328" s="471"/>
      <c r="D328" s="197"/>
      <c r="E328" s="471"/>
      <c r="F328" s="198"/>
      <c r="G328" s="193"/>
      <c r="H328" s="497"/>
      <c r="I328" s="197"/>
      <c r="J328" s="311"/>
      <c r="O328" s="177"/>
      <c r="P328" s="177"/>
      <c r="Q328" s="177"/>
      <c r="R328" s="177"/>
      <c r="S328" s="308"/>
    </row>
    <row r="329" spans="1:19" s="176" customFormat="1" x14ac:dyDescent="0.2">
      <c r="A329" s="334"/>
      <c r="B329" s="194"/>
      <c r="C329" s="471"/>
      <c r="D329" s="197"/>
      <c r="E329" s="471"/>
      <c r="F329" s="198"/>
      <c r="G329" s="193"/>
      <c r="H329" s="497"/>
      <c r="I329" s="197"/>
      <c r="J329" s="311"/>
      <c r="O329" s="177"/>
      <c r="P329" s="177"/>
      <c r="Q329" s="177"/>
      <c r="R329" s="177"/>
      <c r="S329" s="308"/>
    </row>
    <row r="330" spans="1:19" s="176" customFormat="1" x14ac:dyDescent="0.2">
      <c r="A330" s="334"/>
      <c r="B330" s="194"/>
      <c r="C330" s="471"/>
      <c r="D330" s="197"/>
      <c r="E330" s="471"/>
      <c r="F330" s="198"/>
      <c r="G330" s="193"/>
      <c r="H330" s="497"/>
      <c r="I330" s="197"/>
      <c r="J330" s="311"/>
      <c r="O330" s="177"/>
      <c r="P330" s="177"/>
      <c r="Q330" s="177"/>
      <c r="R330" s="177"/>
      <c r="S330" s="308"/>
    </row>
    <row r="331" spans="1:19" s="176" customFormat="1" x14ac:dyDescent="0.2">
      <c r="A331" s="334"/>
      <c r="B331" s="194"/>
      <c r="C331" s="471"/>
      <c r="D331" s="197"/>
      <c r="E331" s="471"/>
      <c r="F331" s="198"/>
      <c r="G331" s="193"/>
      <c r="H331" s="497"/>
      <c r="I331" s="197"/>
      <c r="J331" s="311"/>
      <c r="O331" s="177"/>
      <c r="P331" s="177"/>
      <c r="Q331" s="177"/>
      <c r="R331" s="177"/>
      <c r="S331" s="308"/>
    </row>
    <row r="332" spans="1:19" s="176" customFormat="1" x14ac:dyDescent="0.2">
      <c r="A332" s="334"/>
      <c r="B332" s="194"/>
      <c r="C332" s="471"/>
      <c r="D332" s="197"/>
      <c r="E332" s="471"/>
      <c r="F332" s="198"/>
      <c r="G332" s="193"/>
      <c r="H332" s="497"/>
      <c r="I332" s="197"/>
      <c r="J332" s="311"/>
      <c r="O332" s="177"/>
      <c r="P332" s="177"/>
      <c r="Q332" s="177"/>
      <c r="R332" s="177"/>
      <c r="S332" s="308"/>
    </row>
    <row r="333" spans="1:19" s="176" customFormat="1" x14ac:dyDescent="0.2">
      <c r="A333" s="334"/>
      <c r="B333" s="194"/>
      <c r="C333" s="471"/>
      <c r="D333" s="197"/>
      <c r="E333" s="471"/>
      <c r="F333" s="198"/>
      <c r="G333" s="193"/>
      <c r="H333" s="497"/>
      <c r="I333" s="197"/>
      <c r="J333" s="311"/>
      <c r="O333" s="177"/>
      <c r="P333" s="177"/>
      <c r="Q333" s="177"/>
      <c r="R333" s="177"/>
      <c r="S333" s="308"/>
    </row>
    <row r="334" spans="1:19" s="176" customFormat="1" x14ac:dyDescent="0.2">
      <c r="A334" s="334"/>
      <c r="B334" s="194"/>
      <c r="C334" s="471"/>
      <c r="D334" s="197"/>
      <c r="E334" s="471"/>
      <c r="F334" s="198"/>
      <c r="G334" s="193"/>
      <c r="H334" s="497"/>
      <c r="I334" s="197"/>
      <c r="J334" s="311"/>
      <c r="O334" s="177"/>
      <c r="P334" s="177"/>
      <c r="Q334" s="177"/>
      <c r="R334" s="177"/>
      <c r="S334" s="308"/>
    </row>
    <row r="335" spans="1:19" s="176" customFormat="1" x14ac:dyDescent="0.2">
      <c r="A335" s="334"/>
      <c r="B335" s="194"/>
      <c r="C335" s="471"/>
      <c r="D335" s="197"/>
      <c r="E335" s="471"/>
      <c r="F335" s="198"/>
      <c r="G335" s="193"/>
      <c r="H335" s="497"/>
      <c r="I335" s="197"/>
      <c r="J335" s="311"/>
      <c r="O335" s="177"/>
      <c r="P335" s="177"/>
      <c r="Q335" s="177"/>
      <c r="R335" s="177"/>
      <c r="S335" s="308"/>
    </row>
    <row r="336" spans="1:19" s="176" customFormat="1" x14ac:dyDescent="0.2">
      <c r="A336" s="334"/>
      <c r="B336" s="194"/>
      <c r="C336" s="471"/>
      <c r="D336" s="197"/>
      <c r="E336" s="471"/>
      <c r="F336" s="198"/>
      <c r="G336" s="193"/>
      <c r="H336" s="497"/>
      <c r="I336" s="197"/>
      <c r="J336" s="311"/>
      <c r="O336" s="177"/>
      <c r="P336" s="177"/>
      <c r="Q336" s="177"/>
      <c r="R336" s="177"/>
      <c r="S336" s="308"/>
    </row>
    <row r="337" spans="1:19" s="176" customFormat="1" x14ac:dyDescent="0.2">
      <c r="A337" s="334"/>
      <c r="B337" s="194"/>
      <c r="C337" s="471"/>
      <c r="D337" s="197"/>
      <c r="E337" s="471"/>
      <c r="F337" s="198"/>
      <c r="G337" s="193"/>
      <c r="H337" s="497"/>
      <c r="I337" s="197"/>
      <c r="J337" s="311"/>
      <c r="O337" s="177"/>
      <c r="P337" s="177"/>
      <c r="Q337" s="177"/>
      <c r="R337" s="177"/>
      <c r="S337" s="308"/>
    </row>
    <row r="338" spans="1:19" s="176" customFormat="1" x14ac:dyDescent="0.2">
      <c r="A338" s="334"/>
      <c r="B338" s="194"/>
      <c r="C338" s="471"/>
      <c r="D338" s="197"/>
      <c r="E338" s="471"/>
      <c r="F338" s="198"/>
      <c r="G338" s="193"/>
      <c r="H338" s="497"/>
      <c r="I338" s="197"/>
      <c r="J338" s="311"/>
      <c r="O338" s="177"/>
      <c r="P338" s="177"/>
      <c r="Q338" s="177"/>
      <c r="R338" s="177"/>
      <c r="S338" s="308"/>
    </row>
    <row r="339" spans="1:19" s="176" customFormat="1" x14ac:dyDescent="0.2">
      <c r="A339" s="334"/>
      <c r="B339" s="194"/>
      <c r="C339" s="471"/>
      <c r="D339" s="197"/>
      <c r="E339" s="471"/>
      <c r="F339" s="198"/>
      <c r="G339" s="193"/>
      <c r="H339" s="497"/>
      <c r="I339" s="197"/>
      <c r="J339" s="311"/>
      <c r="O339" s="177"/>
      <c r="P339" s="177"/>
      <c r="Q339" s="177"/>
      <c r="R339" s="177"/>
      <c r="S339" s="308"/>
    </row>
    <row r="340" spans="1:19" s="176" customFormat="1" x14ac:dyDescent="0.2">
      <c r="A340" s="334"/>
      <c r="B340" s="194"/>
      <c r="C340" s="471"/>
      <c r="D340" s="197"/>
      <c r="E340" s="471"/>
      <c r="F340" s="198"/>
      <c r="G340" s="193"/>
      <c r="H340" s="497"/>
      <c r="I340" s="197"/>
      <c r="J340" s="311"/>
      <c r="O340" s="177"/>
      <c r="P340" s="177"/>
      <c r="Q340" s="177"/>
      <c r="R340" s="177"/>
      <c r="S340" s="308"/>
    </row>
    <row r="341" spans="1:19" s="176" customFormat="1" x14ac:dyDescent="0.2">
      <c r="A341" s="334"/>
      <c r="B341" s="194"/>
      <c r="C341" s="471"/>
      <c r="D341" s="197"/>
      <c r="E341" s="471"/>
      <c r="F341" s="198"/>
      <c r="G341" s="193"/>
      <c r="H341" s="497"/>
      <c r="I341" s="197"/>
      <c r="J341" s="311"/>
      <c r="O341" s="177"/>
      <c r="P341" s="177"/>
      <c r="Q341" s="177"/>
      <c r="R341" s="177"/>
      <c r="S341" s="308"/>
    </row>
    <row r="342" spans="1:19" s="176" customFormat="1" x14ac:dyDescent="0.2">
      <c r="A342" s="334"/>
      <c r="B342" s="194"/>
      <c r="C342" s="471"/>
      <c r="D342" s="197"/>
      <c r="E342" s="471"/>
      <c r="F342" s="198"/>
      <c r="G342" s="193"/>
      <c r="H342" s="497"/>
      <c r="I342" s="197"/>
      <c r="J342" s="311"/>
      <c r="O342" s="177"/>
      <c r="P342" s="177"/>
      <c r="Q342" s="177"/>
      <c r="R342" s="177"/>
      <c r="S342" s="308"/>
    </row>
    <row r="343" spans="1:19" s="176" customFormat="1" x14ac:dyDescent="0.2">
      <c r="A343" s="334"/>
      <c r="B343" s="194"/>
      <c r="C343" s="471"/>
      <c r="D343" s="197"/>
      <c r="E343" s="471"/>
      <c r="F343" s="198"/>
      <c r="G343" s="193"/>
      <c r="H343" s="497"/>
      <c r="I343" s="197"/>
      <c r="J343" s="311"/>
      <c r="O343" s="177"/>
      <c r="P343" s="177"/>
      <c r="Q343" s="177"/>
      <c r="R343" s="177"/>
      <c r="S343" s="308"/>
    </row>
    <row r="344" spans="1:19" s="176" customFormat="1" x14ac:dyDescent="0.2">
      <c r="A344" s="334"/>
      <c r="B344" s="194"/>
      <c r="C344" s="471"/>
      <c r="D344" s="197"/>
      <c r="E344" s="471"/>
      <c r="F344" s="198"/>
      <c r="G344" s="193"/>
      <c r="H344" s="497"/>
      <c r="I344" s="197"/>
      <c r="J344" s="311"/>
      <c r="O344" s="177"/>
      <c r="P344" s="177"/>
      <c r="Q344" s="177"/>
      <c r="R344" s="177"/>
      <c r="S344" s="308"/>
    </row>
    <row r="345" spans="1:19" s="176" customFormat="1" x14ac:dyDescent="0.2">
      <c r="A345" s="334"/>
      <c r="B345" s="194"/>
      <c r="C345" s="471"/>
      <c r="D345" s="197"/>
      <c r="E345" s="471"/>
      <c r="F345" s="198"/>
      <c r="G345" s="193"/>
      <c r="H345" s="497"/>
      <c r="I345" s="197"/>
      <c r="J345" s="311"/>
      <c r="O345" s="177"/>
      <c r="P345" s="177"/>
      <c r="Q345" s="177"/>
      <c r="R345" s="177"/>
      <c r="S345" s="308"/>
    </row>
    <row r="346" spans="1:19" s="176" customFormat="1" x14ac:dyDescent="0.2">
      <c r="A346" s="334"/>
      <c r="B346" s="194"/>
      <c r="C346" s="471"/>
      <c r="D346" s="197"/>
      <c r="E346" s="471"/>
      <c r="F346" s="198"/>
      <c r="G346" s="193"/>
      <c r="H346" s="497"/>
      <c r="I346" s="197"/>
      <c r="J346" s="311"/>
      <c r="O346" s="177"/>
      <c r="P346" s="177"/>
      <c r="Q346" s="177"/>
      <c r="R346" s="177"/>
      <c r="S346" s="308"/>
    </row>
    <row r="347" spans="1:19" s="176" customFormat="1" x14ac:dyDescent="0.2">
      <c r="A347" s="334"/>
      <c r="B347" s="194"/>
      <c r="C347" s="471"/>
      <c r="D347" s="197"/>
      <c r="E347" s="471"/>
      <c r="F347" s="198"/>
      <c r="G347" s="193"/>
      <c r="H347" s="497"/>
      <c r="I347" s="197"/>
      <c r="J347" s="311"/>
      <c r="O347" s="177"/>
      <c r="P347" s="177"/>
      <c r="Q347" s="177"/>
      <c r="R347" s="177"/>
      <c r="S347" s="308"/>
    </row>
    <row r="348" spans="1:19" s="176" customFormat="1" x14ac:dyDescent="0.2">
      <c r="A348" s="334"/>
      <c r="B348" s="194"/>
      <c r="C348" s="471"/>
      <c r="D348" s="197"/>
      <c r="E348" s="471"/>
      <c r="F348" s="198"/>
      <c r="G348" s="193"/>
      <c r="H348" s="497"/>
      <c r="I348" s="197"/>
      <c r="J348" s="311"/>
      <c r="O348" s="177"/>
      <c r="P348" s="177"/>
      <c r="Q348" s="177"/>
      <c r="R348" s="177"/>
      <c r="S348" s="308"/>
    </row>
    <row r="349" spans="1:19" s="176" customFormat="1" x14ac:dyDescent="0.2">
      <c r="A349" s="334"/>
      <c r="B349" s="194"/>
      <c r="C349" s="471"/>
      <c r="D349" s="197"/>
      <c r="E349" s="471"/>
      <c r="F349" s="198"/>
      <c r="G349" s="193"/>
      <c r="H349" s="497"/>
      <c r="I349" s="197"/>
      <c r="J349" s="311"/>
      <c r="O349" s="177"/>
      <c r="P349" s="177"/>
      <c r="Q349" s="177"/>
      <c r="R349" s="177"/>
      <c r="S349" s="308"/>
    </row>
    <row r="350" spans="1:19" s="176" customFormat="1" x14ac:dyDescent="0.2">
      <c r="A350" s="334"/>
      <c r="B350" s="194"/>
      <c r="C350" s="471"/>
      <c r="D350" s="197"/>
      <c r="E350" s="471"/>
      <c r="F350" s="198"/>
      <c r="G350" s="193"/>
      <c r="H350" s="497"/>
      <c r="I350" s="197"/>
      <c r="J350" s="311"/>
      <c r="O350" s="177"/>
      <c r="P350" s="177"/>
      <c r="Q350" s="177"/>
      <c r="R350" s="177"/>
      <c r="S350" s="308"/>
    </row>
    <row r="351" spans="1:19" s="176" customFormat="1" x14ac:dyDescent="0.2">
      <c r="A351" s="334"/>
      <c r="B351" s="194"/>
      <c r="C351" s="471"/>
      <c r="D351" s="197"/>
      <c r="E351" s="471"/>
      <c r="F351" s="198"/>
      <c r="G351" s="193"/>
      <c r="H351" s="497"/>
      <c r="I351" s="197"/>
      <c r="J351" s="311"/>
      <c r="O351" s="177"/>
      <c r="P351" s="177"/>
      <c r="Q351" s="177"/>
      <c r="R351" s="177"/>
      <c r="S351" s="308"/>
    </row>
    <row r="352" spans="1:19" s="176" customFormat="1" x14ac:dyDescent="0.2">
      <c r="A352" s="334"/>
      <c r="B352" s="194"/>
      <c r="C352" s="471"/>
      <c r="D352" s="197"/>
      <c r="E352" s="471"/>
      <c r="F352" s="198"/>
      <c r="G352" s="193"/>
      <c r="H352" s="497"/>
      <c r="I352" s="197"/>
      <c r="J352" s="311"/>
      <c r="O352" s="177"/>
      <c r="P352" s="177"/>
      <c r="Q352" s="177"/>
      <c r="R352" s="177"/>
      <c r="S352" s="308"/>
    </row>
    <row r="353" spans="1:19" s="176" customFormat="1" x14ac:dyDescent="0.2">
      <c r="A353" s="334"/>
      <c r="B353" s="194"/>
      <c r="C353" s="471"/>
      <c r="D353" s="197"/>
      <c r="E353" s="471"/>
      <c r="F353" s="198"/>
      <c r="G353" s="193"/>
      <c r="H353" s="497"/>
      <c r="I353" s="197"/>
      <c r="J353" s="311"/>
      <c r="O353" s="177"/>
      <c r="P353" s="177"/>
      <c r="Q353" s="177"/>
      <c r="R353" s="177"/>
      <c r="S353" s="308"/>
    </row>
    <row r="354" spans="1:19" s="176" customFormat="1" x14ac:dyDescent="0.2">
      <c r="A354" s="334"/>
      <c r="B354" s="194"/>
      <c r="C354" s="471"/>
      <c r="D354" s="197"/>
      <c r="E354" s="471"/>
      <c r="F354" s="198"/>
      <c r="G354" s="193"/>
      <c r="H354" s="497"/>
      <c r="I354" s="197"/>
      <c r="J354" s="311"/>
      <c r="O354" s="177"/>
      <c r="P354" s="177"/>
      <c r="Q354" s="177"/>
      <c r="R354" s="177"/>
      <c r="S354" s="308"/>
    </row>
    <row r="355" spans="1:19" s="176" customFormat="1" x14ac:dyDescent="0.2">
      <c r="A355" s="334"/>
      <c r="B355" s="194"/>
      <c r="C355" s="471"/>
      <c r="D355" s="197"/>
      <c r="E355" s="471"/>
      <c r="F355" s="198"/>
      <c r="G355" s="193"/>
      <c r="H355" s="497"/>
      <c r="I355" s="197"/>
      <c r="J355" s="311"/>
      <c r="O355" s="177"/>
      <c r="P355" s="177"/>
      <c r="Q355" s="177"/>
      <c r="R355" s="177"/>
      <c r="S355" s="308"/>
    </row>
    <row r="356" spans="1:19" s="176" customFormat="1" x14ac:dyDescent="0.2">
      <c r="A356" s="334"/>
      <c r="B356" s="194"/>
      <c r="C356" s="471"/>
      <c r="D356" s="197"/>
      <c r="E356" s="471"/>
      <c r="F356" s="198"/>
      <c r="G356" s="193"/>
      <c r="H356" s="497"/>
      <c r="I356" s="197"/>
      <c r="J356" s="311"/>
      <c r="O356" s="177"/>
      <c r="P356" s="177"/>
      <c r="Q356" s="177"/>
      <c r="R356" s="177"/>
      <c r="S356" s="308"/>
    </row>
    <row r="357" spans="1:19" s="176" customFormat="1" x14ac:dyDescent="0.2">
      <c r="A357" s="334"/>
      <c r="B357" s="194"/>
      <c r="C357" s="471"/>
      <c r="D357" s="197"/>
      <c r="E357" s="471"/>
      <c r="F357" s="198"/>
      <c r="G357" s="193"/>
      <c r="H357" s="497"/>
      <c r="I357" s="197"/>
      <c r="J357" s="311"/>
      <c r="O357" s="177"/>
      <c r="P357" s="177"/>
      <c r="Q357" s="177"/>
      <c r="R357" s="177"/>
      <c r="S357" s="308"/>
    </row>
    <row r="358" spans="1:19" s="176" customFormat="1" x14ac:dyDescent="0.2">
      <c r="A358" s="334"/>
      <c r="B358" s="194"/>
      <c r="C358" s="471"/>
      <c r="D358" s="197"/>
      <c r="E358" s="471"/>
      <c r="F358" s="198"/>
      <c r="G358" s="193"/>
      <c r="H358" s="497"/>
      <c r="I358" s="197"/>
      <c r="J358" s="311"/>
      <c r="O358" s="177"/>
      <c r="P358" s="177"/>
      <c r="Q358" s="177"/>
      <c r="R358" s="177"/>
      <c r="S358" s="308"/>
    </row>
    <row r="359" spans="1:19" s="176" customFormat="1" x14ac:dyDescent="0.2">
      <c r="A359" s="334"/>
      <c r="B359" s="194"/>
      <c r="C359" s="471"/>
      <c r="D359" s="197"/>
      <c r="E359" s="471"/>
      <c r="F359" s="198"/>
      <c r="G359" s="193"/>
      <c r="H359" s="497"/>
      <c r="I359" s="197"/>
      <c r="J359" s="311"/>
      <c r="O359" s="177"/>
      <c r="P359" s="177"/>
      <c r="Q359" s="177"/>
      <c r="R359" s="177"/>
      <c r="S359" s="308"/>
    </row>
    <row r="360" spans="1:19" s="176" customFormat="1" x14ac:dyDescent="0.2">
      <c r="A360" s="334"/>
      <c r="B360" s="194"/>
      <c r="C360" s="471"/>
      <c r="D360" s="197"/>
      <c r="E360" s="471"/>
      <c r="F360" s="198"/>
      <c r="G360" s="193"/>
      <c r="H360" s="497"/>
      <c r="I360" s="197"/>
      <c r="J360" s="311"/>
      <c r="O360" s="177"/>
      <c r="P360" s="177"/>
      <c r="Q360" s="177"/>
      <c r="R360" s="177"/>
      <c r="S360" s="308"/>
    </row>
    <row r="361" spans="1:19" s="176" customFormat="1" x14ac:dyDescent="0.2">
      <c r="A361" s="334"/>
      <c r="B361" s="194"/>
      <c r="C361" s="471"/>
      <c r="D361" s="197"/>
      <c r="E361" s="471"/>
      <c r="F361" s="198"/>
      <c r="G361" s="193"/>
      <c r="H361" s="497"/>
      <c r="I361" s="197"/>
      <c r="J361" s="311"/>
      <c r="O361" s="177"/>
      <c r="P361" s="177"/>
      <c r="Q361" s="177"/>
      <c r="R361" s="177"/>
      <c r="S361" s="308"/>
    </row>
    <row r="362" spans="1:19" s="176" customFormat="1" x14ac:dyDescent="0.2">
      <c r="A362" s="334"/>
      <c r="B362" s="194"/>
      <c r="C362" s="471"/>
      <c r="D362" s="197"/>
      <c r="E362" s="471"/>
      <c r="F362" s="198"/>
      <c r="G362" s="193"/>
      <c r="H362" s="497"/>
      <c r="I362" s="197"/>
      <c r="J362" s="311"/>
      <c r="O362" s="177"/>
      <c r="P362" s="177"/>
      <c r="Q362" s="177"/>
      <c r="R362" s="177"/>
      <c r="S362" s="308"/>
    </row>
    <row r="363" spans="1:19" s="176" customFormat="1" x14ac:dyDescent="0.2">
      <c r="A363" s="334"/>
      <c r="B363" s="194"/>
      <c r="C363" s="471"/>
      <c r="D363" s="197"/>
      <c r="E363" s="471"/>
      <c r="F363" s="198"/>
      <c r="G363" s="193"/>
      <c r="H363" s="497"/>
      <c r="I363" s="197"/>
      <c r="J363" s="311"/>
      <c r="O363" s="177"/>
      <c r="P363" s="177"/>
      <c r="Q363" s="177"/>
      <c r="R363" s="177"/>
      <c r="S363" s="308"/>
    </row>
    <row r="364" spans="1:19" s="176" customFormat="1" x14ac:dyDescent="0.2">
      <c r="A364" s="334"/>
      <c r="B364" s="194"/>
      <c r="C364" s="471"/>
      <c r="D364" s="197"/>
      <c r="E364" s="471"/>
      <c r="F364" s="198"/>
      <c r="G364" s="193"/>
      <c r="H364" s="497"/>
      <c r="I364" s="197"/>
      <c r="J364" s="311"/>
      <c r="O364" s="177"/>
      <c r="P364" s="177"/>
      <c r="Q364" s="177"/>
      <c r="R364" s="177"/>
      <c r="S364" s="308"/>
    </row>
    <row r="365" spans="1:19" s="176" customFormat="1" x14ac:dyDescent="0.2">
      <c r="A365" s="334"/>
      <c r="B365" s="194"/>
      <c r="C365" s="471"/>
      <c r="D365" s="197"/>
      <c r="E365" s="471"/>
      <c r="F365" s="198"/>
      <c r="G365" s="193"/>
      <c r="H365" s="497"/>
      <c r="I365" s="197"/>
      <c r="J365" s="311"/>
      <c r="O365" s="177"/>
      <c r="P365" s="177"/>
      <c r="Q365" s="177"/>
      <c r="R365" s="177"/>
      <c r="S365" s="308"/>
    </row>
    <row r="366" spans="1:19" s="176" customFormat="1" x14ac:dyDescent="0.2">
      <c r="A366" s="334"/>
      <c r="B366" s="194"/>
      <c r="C366" s="471"/>
      <c r="D366" s="197"/>
      <c r="E366" s="471"/>
      <c r="F366" s="198"/>
      <c r="G366" s="193"/>
      <c r="H366" s="497"/>
      <c r="I366" s="197"/>
      <c r="J366" s="311"/>
      <c r="O366" s="177"/>
      <c r="P366" s="177"/>
      <c r="Q366" s="177"/>
      <c r="R366" s="177"/>
      <c r="S366" s="308"/>
    </row>
    <row r="367" spans="1:19" s="176" customFormat="1" x14ac:dyDescent="0.2">
      <c r="A367" s="334"/>
      <c r="B367" s="194"/>
      <c r="C367" s="471"/>
      <c r="D367" s="197"/>
      <c r="E367" s="471"/>
      <c r="F367" s="198"/>
      <c r="G367" s="193"/>
      <c r="H367" s="497"/>
      <c r="I367" s="197"/>
      <c r="J367" s="311"/>
      <c r="O367" s="177"/>
      <c r="P367" s="177"/>
      <c r="Q367" s="177"/>
      <c r="R367" s="177"/>
      <c r="S367" s="308"/>
    </row>
    <row r="368" spans="1:19" s="176" customFormat="1" x14ac:dyDescent="0.2">
      <c r="A368" s="334"/>
      <c r="B368" s="194"/>
      <c r="C368" s="471"/>
      <c r="D368" s="197"/>
      <c r="E368" s="471"/>
      <c r="F368" s="198"/>
      <c r="G368" s="193"/>
      <c r="H368" s="497"/>
      <c r="I368" s="197"/>
      <c r="J368" s="311"/>
      <c r="O368" s="177"/>
      <c r="P368" s="177"/>
      <c r="Q368" s="177"/>
      <c r="R368" s="177"/>
      <c r="S368" s="308"/>
    </row>
    <row r="369" spans="1:19" s="176" customFormat="1" x14ac:dyDescent="0.2">
      <c r="A369" s="334"/>
      <c r="B369" s="194"/>
      <c r="C369" s="471"/>
      <c r="D369" s="197"/>
      <c r="E369" s="471"/>
      <c r="F369" s="198"/>
      <c r="G369" s="193"/>
      <c r="H369" s="497"/>
      <c r="I369" s="197"/>
      <c r="J369" s="311"/>
      <c r="O369" s="177"/>
      <c r="P369" s="177"/>
      <c r="Q369" s="177"/>
      <c r="R369" s="177"/>
      <c r="S369" s="308"/>
    </row>
    <row r="370" spans="1:19" s="176" customFormat="1" x14ac:dyDescent="0.2">
      <c r="A370" s="334"/>
      <c r="B370" s="194"/>
      <c r="C370" s="471"/>
      <c r="D370" s="197"/>
      <c r="E370" s="471"/>
      <c r="F370" s="198"/>
      <c r="G370" s="193"/>
      <c r="H370" s="497"/>
      <c r="I370" s="197"/>
      <c r="J370" s="311"/>
      <c r="O370" s="177"/>
      <c r="P370" s="177"/>
      <c r="Q370" s="177"/>
      <c r="R370" s="177"/>
      <c r="S370" s="308"/>
    </row>
    <row r="371" spans="1:19" s="176" customFormat="1" x14ac:dyDescent="0.2">
      <c r="A371" s="334"/>
      <c r="B371" s="194"/>
      <c r="C371" s="471"/>
      <c r="D371" s="197"/>
      <c r="E371" s="471"/>
      <c r="F371" s="198"/>
      <c r="G371" s="193"/>
      <c r="H371" s="497"/>
      <c r="I371" s="197"/>
      <c r="J371" s="311"/>
      <c r="O371" s="177"/>
      <c r="P371" s="177"/>
      <c r="Q371" s="177"/>
      <c r="R371" s="177"/>
      <c r="S371" s="308"/>
    </row>
    <row r="372" spans="1:19" s="176" customFormat="1" x14ac:dyDescent="0.2">
      <c r="A372" s="334"/>
      <c r="B372" s="194"/>
      <c r="C372" s="471"/>
      <c r="D372" s="197"/>
      <c r="E372" s="471"/>
      <c r="F372" s="198"/>
      <c r="G372" s="193"/>
      <c r="H372" s="497"/>
      <c r="I372" s="197"/>
      <c r="J372" s="311"/>
      <c r="O372" s="177"/>
      <c r="P372" s="177"/>
      <c r="Q372" s="177"/>
      <c r="R372" s="177"/>
      <c r="S372" s="308"/>
    </row>
    <row r="373" spans="1:19" x14ac:dyDescent="0.2">
      <c r="C373" s="471"/>
      <c r="D373" s="197"/>
      <c r="E373" s="471"/>
      <c r="F373" s="198"/>
      <c r="G373" s="193"/>
      <c r="H373" s="497"/>
      <c r="I373" s="197"/>
      <c r="J373" s="311"/>
    </row>
    <row r="374" spans="1:19" x14ac:dyDescent="0.2">
      <c r="C374" s="471"/>
      <c r="D374" s="197"/>
      <c r="E374" s="471"/>
      <c r="F374" s="198"/>
      <c r="G374" s="193"/>
      <c r="H374" s="497"/>
      <c r="I374" s="197"/>
      <c r="J374" s="311"/>
    </row>
    <row r="375" spans="1:19" x14ac:dyDescent="0.2">
      <c r="C375" s="471"/>
      <c r="D375" s="197"/>
      <c r="E375" s="471"/>
      <c r="F375" s="198"/>
      <c r="G375" s="193"/>
      <c r="H375" s="497"/>
      <c r="I375" s="197"/>
      <c r="J375" s="311"/>
    </row>
    <row r="376" spans="1:19" x14ac:dyDescent="0.2">
      <c r="C376" s="471"/>
      <c r="D376" s="197"/>
      <c r="E376" s="471"/>
      <c r="F376" s="198"/>
      <c r="G376" s="193"/>
      <c r="H376" s="497"/>
      <c r="I376" s="197"/>
      <c r="J376" s="311"/>
    </row>
    <row r="377" spans="1:19" x14ac:dyDescent="0.2">
      <c r="C377" s="471"/>
      <c r="D377" s="197"/>
      <c r="E377" s="471"/>
      <c r="F377" s="198"/>
      <c r="G377" s="193"/>
      <c r="H377" s="497"/>
      <c r="I377" s="197"/>
      <c r="J377" s="311"/>
    </row>
    <row r="378" spans="1:19" x14ac:dyDescent="0.2">
      <c r="C378" s="471"/>
      <c r="D378" s="197"/>
      <c r="E378" s="471"/>
      <c r="F378" s="198"/>
      <c r="G378" s="193"/>
      <c r="H378" s="497"/>
      <c r="I378" s="197"/>
      <c r="J378" s="311"/>
    </row>
    <row r="379" spans="1:19" x14ac:dyDescent="0.2">
      <c r="C379" s="471"/>
      <c r="D379" s="197"/>
      <c r="E379" s="471"/>
      <c r="F379" s="198"/>
      <c r="G379" s="193"/>
      <c r="H379" s="497"/>
      <c r="I379" s="197"/>
      <c r="J379" s="311"/>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mergeCells count="238">
    <mergeCell ref="K25:K26"/>
    <mergeCell ref="M25:M26"/>
    <mergeCell ref="O25:O26"/>
    <mergeCell ref="L25:L26"/>
    <mergeCell ref="N25:N26"/>
    <mergeCell ref="P25:P26"/>
    <mergeCell ref="Q25:Q26"/>
    <mergeCell ref="R25:R26"/>
    <mergeCell ref="S25:S26"/>
    <mergeCell ref="A154:A155"/>
    <mergeCell ref="B154:B155"/>
    <mergeCell ref="C154:C155"/>
    <mergeCell ref="E154:E155"/>
    <mergeCell ref="H154:H155"/>
    <mergeCell ref="A132:A134"/>
    <mergeCell ref="B132:B134"/>
    <mergeCell ref="C132:C134"/>
    <mergeCell ref="E132:E134"/>
    <mergeCell ref="H132:H134"/>
    <mergeCell ref="A129:A131"/>
    <mergeCell ref="B129:B131"/>
    <mergeCell ref="C129:C131"/>
    <mergeCell ref="E129:E131"/>
    <mergeCell ref="H129:H131"/>
    <mergeCell ref="A126:A128"/>
    <mergeCell ref="B126:B128"/>
    <mergeCell ref="C126:C128"/>
    <mergeCell ref="E126:E128"/>
    <mergeCell ref="H126:H128"/>
    <mergeCell ref="A119:A122"/>
    <mergeCell ref="B119:B122"/>
    <mergeCell ref="C119:C122"/>
    <mergeCell ref="E119:E122"/>
    <mergeCell ref="H119:H122"/>
    <mergeCell ref="A114:A115"/>
    <mergeCell ref="B114:B115"/>
    <mergeCell ref="C114:C115"/>
    <mergeCell ref="E114:E115"/>
    <mergeCell ref="A107:A109"/>
    <mergeCell ref="B107:B109"/>
    <mergeCell ref="C107:C109"/>
    <mergeCell ref="E107:E109"/>
    <mergeCell ref="H107:H109"/>
    <mergeCell ref="A102:A106"/>
    <mergeCell ref="B102:B106"/>
    <mergeCell ref="C102:C106"/>
    <mergeCell ref="E102:E106"/>
    <mergeCell ref="H102:H106"/>
    <mergeCell ref="A94:A95"/>
    <mergeCell ref="B94:B95"/>
    <mergeCell ref="C94:C95"/>
    <mergeCell ref="E94:E95"/>
    <mergeCell ref="A86:A90"/>
    <mergeCell ref="B86:B90"/>
    <mergeCell ref="C86:C90"/>
    <mergeCell ref="E86:E90"/>
    <mergeCell ref="H86:H90"/>
    <mergeCell ref="A82:A84"/>
    <mergeCell ref="B82:B84"/>
    <mergeCell ref="C82:C84"/>
    <mergeCell ref="E82:E84"/>
    <mergeCell ref="A78:A80"/>
    <mergeCell ref="B78:B80"/>
    <mergeCell ref="C78:C80"/>
    <mergeCell ref="E78:E80"/>
    <mergeCell ref="H78:H80"/>
    <mergeCell ref="A74:A75"/>
    <mergeCell ref="B74:B75"/>
    <mergeCell ref="C74:C75"/>
    <mergeCell ref="E74:E75"/>
    <mergeCell ref="A68:A72"/>
    <mergeCell ref="B68:B72"/>
    <mergeCell ref="C68:C72"/>
    <mergeCell ref="E68:E72"/>
    <mergeCell ref="A59:A60"/>
    <mergeCell ref="B59:B60"/>
    <mergeCell ref="C59:C60"/>
    <mergeCell ref="E59:E60"/>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A254:A256"/>
    <mergeCell ref="B254:B256"/>
    <mergeCell ref="A243:A244"/>
    <mergeCell ref="B243:B244"/>
    <mergeCell ref="C243:C244"/>
    <mergeCell ref="C254:C256"/>
    <mergeCell ref="C257:C258"/>
    <mergeCell ref="E243:E244"/>
    <mergeCell ref="E254:E256"/>
    <mergeCell ref="E257:E258"/>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E205:E206"/>
    <mergeCell ref="H205:H206"/>
    <mergeCell ref="E208:E211"/>
    <mergeCell ref="H208:H211"/>
    <mergeCell ref="E212:E213"/>
    <mergeCell ref="H212:H213"/>
    <mergeCell ref="E217:E218"/>
    <mergeCell ref="H217:H218"/>
    <mergeCell ref="C230:C231"/>
    <mergeCell ref="C236:C237"/>
    <mergeCell ref="I236:I237"/>
    <mergeCell ref="C239:C241"/>
    <mergeCell ref="E219:E220"/>
    <mergeCell ref="H219:H220"/>
    <mergeCell ref="E230:E231"/>
    <mergeCell ref="E236:E237"/>
    <mergeCell ref="E239:E241"/>
    <mergeCell ref="I239:I241"/>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389" priority="466" stopIfTrue="1" operator="lessThanOrEqual">
      <formula>0</formula>
    </cfRule>
  </conditionalFormatting>
  <conditionalFormatting sqref="A265:B266">
    <cfRule type="cellIs" dxfId="388" priority="458" stopIfTrue="1" operator="lessThanOrEqual">
      <formula>0</formula>
    </cfRule>
  </conditionalFormatting>
  <conditionalFormatting sqref="C265:C266">
    <cfRule type="cellIs" dxfId="387" priority="457" stopIfTrue="1" operator="lessThanOrEqual">
      <formula>0</formula>
    </cfRule>
  </conditionalFormatting>
  <conditionalFormatting sqref="E265:G265 E266">
    <cfRule type="cellIs" dxfId="386" priority="454" stopIfTrue="1" operator="lessThanOrEqual">
      <formula>0</formula>
    </cfRule>
  </conditionalFormatting>
  <conditionalFormatting sqref="H265">
    <cfRule type="cellIs" dxfId="385" priority="452" stopIfTrue="1" operator="lessThanOrEqual">
      <formula>0</formula>
    </cfRule>
  </conditionalFormatting>
  <conditionalFormatting sqref="I265">
    <cfRule type="cellIs" dxfId="384" priority="450" stopIfTrue="1" operator="lessThanOrEqual">
      <formula>0</formula>
    </cfRule>
  </conditionalFormatting>
  <conditionalFormatting sqref="D265">
    <cfRule type="cellIs" dxfId="383" priority="449" stopIfTrue="1" operator="lessThanOrEqual">
      <formula>0</formula>
    </cfRule>
  </conditionalFormatting>
  <conditionalFormatting sqref="J265">
    <cfRule type="cellIs" dxfId="382" priority="448" stopIfTrue="1" operator="lessThanOrEqual">
      <formula>0</formula>
    </cfRule>
  </conditionalFormatting>
  <conditionalFormatting sqref="E44">
    <cfRule type="cellIs" dxfId="381" priority="415" stopIfTrue="1" operator="lessThanOrEqual">
      <formula>0</formula>
    </cfRule>
  </conditionalFormatting>
  <conditionalFormatting sqref="E34">
    <cfRule type="cellIs" dxfId="380" priority="436" stopIfTrue="1" operator="lessThanOrEqual">
      <formula>0</formula>
    </cfRule>
  </conditionalFormatting>
  <conditionalFormatting sqref="D34:D37">
    <cfRule type="cellIs" dxfId="379" priority="435" stopIfTrue="1" operator="lessThanOrEqual">
      <formula>0</formula>
    </cfRule>
  </conditionalFormatting>
  <conditionalFormatting sqref="E29:E30">
    <cfRule type="cellIs" dxfId="378" priority="434" stopIfTrue="1" operator="lessThanOrEqual">
      <formula>0</formula>
    </cfRule>
  </conditionalFormatting>
  <conditionalFormatting sqref="E43">
    <cfRule type="cellIs" dxfId="377" priority="433" stopIfTrue="1" operator="lessThanOrEqual">
      <formula>0</formula>
    </cfRule>
  </conditionalFormatting>
  <conditionalFormatting sqref="C25:J25">
    <cfRule type="cellIs" dxfId="376" priority="430" stopIfTrue="1" operator="lessThanOrEqual">
      <formula>0</formula>
    </cfRule>
  </conditionalFormatting>
  <conditionalFormatting sqref="C28:J28">
    <cfRule type="cellIs" dxfId="375" priority="429" stopIfTrue="1" operator="lessThanOrEqual">
      <formula>0</formula>
    </cfRule>
  </conditionalFormatting>
  <conditionalFormatting sqref="C27:D27 F27:H27 J27">
    <cfRule type="cellIs" dxfId="374" priority="428" stopIfTrue="1" operator="lessThanOrEqual">
      <formula>0</formula>
    </cfRule>
  </conditionalFormatting>
  <conditionalFormatting sqref="E27">
    <cfRule type="cellIs" dxfId="373" priority="427" stopIfTrue="1" operator="lessThanOrEqual">
      <formula>0</formula>
    </cfRule>
  </conditionalFormatting>
  <conditionalFormatting sqref="I27">
    <cfRule type="cellIs" dxfId="372" priority="426" stopIfTrue="1" operator="lessThanOrEqual">
      <formula>0</formula>
    </cfRule>
  </conditionalFormatting>
  <conditionalFormatting sqref="A38:D38 D39:D40 F39:G40 F38:J38 I39:J40">
    <cfRule type="cellIs" dxfId="371" priority="423" stopIfTrue="1" operator="lessThanOrEqual">
      <formula>0</formula>
    </cfRule>
  </conditionalFormatting>
  <conditionalFormatting sqref="A54:J54">
    <cfRule type="cellIs" dxfId="370" priority="395" stopIfTrue="1" operator="lessThanOrEqual">
      <formula>0</formula>
    </cfRule>
  </conditionalFormatting>
  <conditionalFormatting sqref="E38">
    <cfRule type="cellIs" dxfId="369" priority="416" stopIfTrue="1" operator="lessThanOrEqual">
      <formula>0</formula>
    </cfRule>
  </conditionalFormatting>
  <conditionalFormatting sqref="E45">
    <cfRule type="cellIs" dxfId="368" priority="414" stopIfTrue="1" operator="lessThanOrEqual">
      <formula>0</formula>
    </cfRule>
  </conditionalFormatting>
  <conditionalFormatting sqref="E46:E47 E49">
    <cfRule type="cellIs" dxfId="367" priority="413" stopIfTrue="1" operator="lessThanOrEqual">
      <formula>0</formula>
    </cfRule>
  </conditionalFormatting>
  <conditionalFormatting sqref="B48:D48 F48:J48">
    <cfRule type="cellIs" dxfId="366" priority="411" stopIfTrue="1" operator="lessThanOrEqual">
      <formula>0</formula>
    </cfRule>
  </conditionalFormatting>
  <conditionalFormatting sqref="E48">
    <cfRule type="cellIs" dxfId="365" priority="405" stopIfTrue="1" operator="lessThanOrEqual">
      <formula>0</formula>
    </cfRule>
  </conditionalFormatting>
  <conditionalFormatting sqref="D52 F52:G52 I52:J52 A51:J51">
    <cfRule type="cellIs" dxfId="364" priority="402" stopIfTrue="1" operator="lessThanOrEqual">
      <formula>0</formula>
    </cfRule>
  </conditionalFormatting>
  <conditionalFormatting sqref="A59:J59 D60 F60:G60 J60">
    <cfRule type="cellIs" dxfId="363" priority="388" stopIfTrue="1" operator="lessThanOrEqual">
      <formula>0</formula>
    </cfRule>
  </conditionalFormatting>
  <conditionalFormatting sqref="F56:G56 A55:J55 D56 I56:J56">
    <cfRule type="cellIs" dxfId="362" priority="380" stopIfTrue="1" operator="lessThanOrEqual">
      <formula>0</formula>
    </cfRule>
  </conditionalFormatting>
  <conditionalFormatting sqref="D58 A57:D57 F57:J58">
    <cfRule type="cellIs" dxfId="361" priority="372" stopIfTrue="1" operator="lessThanOrEqual">
      <formula>0</formula>
    </cfRule>
  </conditionalFormatting>
  <conditionalFormatting sqref="E57">
    <cfRule type="cellIs" dxfId="360" priority="366" stopIfTrue="1" operator="lessThanOrEqual">
      <formula>0</formula>
    </cfRule>
  </conditionalFormatting>
  <conditionalFormatting sqref="I49">
    <cfRule type="cellIs" dxfId="359" priority="365" stopIfTrue="1" operator="lessThanOrEqual">
      <formula>0</formula>
    </cfRule>
  </conditionalFormatting>
  <conditionalFormatting sqref="I50">
    <cfRule type="cellIs" dxfId="358" priority="364" stopIfTrue="1" operator="lessThanOrEqual">
      <formula>0</formula>
    </cfRule>
  </conditionalFormatting>
  <conditionalFormatting sqref="D50">
    <cfRule type="cellIs" dxfId="357" priority="363" stopIfTrue="1" operator="lessThanOrEqual">
      <formula>0</formula>
    </cfRule>
  </conditionalFormatting>
  <conditionalFormatting sqref="A264:B264">
    <cfRule type="cellIs" dxfId="356" priority="362" stopIfTrue="1" operator="lessThanOrEqual">
      <formula>0</formula>
    </cfRule>
  </conditionalFormatting>
  <conditionalFormatting sqref="C264">
    <cfRule type="cellIs" dxfId="355" priority="361" stopIfTrue="1" operator="lessThanOrEqual">
      <formula>0</formula>
    </cfRule>
  </conditionalFormatting>
  <conditionalFormatting sqref="E264:G264">
    <cfRule type="cellIs" dxfId="354" priority="358" stopIfTrue="1" operator="lessThanOrEqual">
      <formula>0</formula>
    </cfRule>
  </conditionalFormatting>
  <conditionalFormatting sqref="H264">
    <cfRule type="cellIs" dxfId="353" priority="356" stopIfTrue="1" operator="lessThanOrEqual">
      <formula>0</formula>
    </cfRule>
  </conditionalFormatting>
  <conditionalFormatting sqref="I264">
    <cfRule type="cellIs" dxfId="352" priority="354" stopIfTrue="1" operator="lessThanOrEqual">
      <formula>0</formula>
    </cfRule>
  </conditionalFormatting>
  <conditionalFormatting sqref="D264">
    <cfRule type="cellIs" dxfId="351" priority="353" stopIfTrue="1" operator="lessThanOrEqual">
      <formula>0</formula>
    </cfRule>
  </conditionalFormatting>
  <conditionalFormatting sqref="J264">
    <cfRule type="cellIs" dxfId="350" priority="352" stopIfTrue="1" operator="lessThanOrEqual">
      <formula>0</formula>
    </cfRule>
  </conditionalFormatting>
  <conditionalFormatting sqref="E68">
    <cfRule type="cellIs" dxfId="349" priority="332" stopIfTrue="1" operator="lessThanOrEqual">
      <formula>0</formula>
    </cfRule>
  </conditionalFormatting>
  <conditionalFormatting sqref="D86:D90">
    <cfRule type="cellIs" dxfId="348" priority="331" stopIfTrue="1" operator="lessThanOrEqual">
      <formula>0</formula>
    </cfRule>
  </conditionalFormatting>
  <conditionalFormatting sqref="E107">
    <cfRule type="cellIs" dxfId="347" priority="329" stopIfTrue="1" operator="lessThanOrEqual">
      <formula>0</formula>
    </cfRule>
  </conditionalFormatting>
  <conditionalFormatting sqref="E132">
    <cfRule type="cellIs" dxfId="346" priority="327" stopIfTrue="1" operator="lessThanOrEqual">
      <formula>0</formula>
    </cfRule>
  </conditionalFormatting>
  <conditionalFormatting sqref="B146:I146">
    <cfRule type="cellIs" dxfId="345" priority="325" stopIfTrue="1" operator="lessThanOrEqual">
      <formula>0</formula>
    </cfRule>
  </conditionalFormatting>
  <conditionalFormatting sqref="B147:I147">
    <cfRule type="cellIs" dxfId="344" priority="318" stopIfTrue="1" operator="lessThanOrEqual">
      <formula>0</formula>
    </cfRule>
  </conditionalFormatting>
  <conditionalFormatting sqref="B170:J170">
    <cfRule type="cellIs" dxfId="343" priority="289" stopIfTrue="1" operator="lessThanOrEqual">
      <formula>0</formula>
    </cfRule>
  </conditionalFormatting>
  <conditionalFormatting sqref="B171:H171 J171">
    <cfRule type="cellIs" dxfId="342" priority="282" stopIfTrue="1" operator="lessThanOrEqual">
      <formula>0</formula>
    </cfRule>
  </conditionalFormatting>
  <conditionalFormatting sqref="C154">
    <cfRule type="cellIs" dxfId="341" priority="301" stopIfTrue="1" operator="lessThanOrEqual">
      <formula>0</formula>
    </cfRule>
  </conditionalFormatting>
  <conditionalFormatting sqref="B158:B160">
    <cfRule type="cellIs" dxfId="340" priority="295" stopIfTrue="1" operator="lessThanOrEqual">
      <formula>0</formula>
    </cfRule>
  </conditionalFormatting>
  <conditionalFormatting sqref="B156">
    <cfRule type="cellIs" dxfId="339" priority="300" stopIfTrue="1" operator="lessThanOrEqual">
      <formula>0</formula>
    </cfRule>
  </conditionalFormatting>
  <conditionalFormatting sqref="C156">
    <cfRule type="cellIs" dxfId="338" priority="299" stopIfTrue="1" operator="lessThanOrEqual">
      <formula>0</formula>
    </cfRule>
  </conditionalFormatting>
  <conditionalFormatting sqref="B157">
    <cfRule type="cellIs" dxfId="337" priority="297" stopIfTrue="1" operator="lessThanOrEqual">
      <formula>0</formula>
    </cfRule>
  </conditionalFormatting>
  <conditionalFormatting sqref="B172">
    <cfRule type="cellIs" dxfId="336" priority="294" stopIfTrue="1" operator="lessThanOrEqual">
      <formula>0</formula>
    </cfRule>
  </conditionalFormatting>
  <conditionalFormatting sqref="E129">
    <cfRule type="cellIs" dxfId="335" priority="291" stopIfTrue="1" operator="lessThanOrEqual">
      <formula>0</formula>
    </cfRule>
  </conditionalFormatting>
  <conditionalFormatting sqref="C172:J172">
    <cfRule type="cellIs" dxfId="334" priority="275" stopIfTrue="1" operator="lessThanOrEqual">
      <formula>0</formula>
    </cfRule>
  </conditionalFormatting>
  <conditionalFormatting sqref="C173:F173">
    <cfRule type="cellIs" dxfId="333" priority="267" stopIfTrue="1" operator="lessThanOrEqual">
      <formula>0</formula>
    </cfRule>
  </conditionalFormatting>
  <conditionalFormatting sqref="B173">
    <cfRule type="cellIs" dxfId="332" priority="254" stopIfTrue="1" operator="lessThanOrEqual">
      <formula>0</formula>
    </cfRule>
  </conditionalFormatting>
  <conditionalFormatting sqref="B174">
    <cfRule type="cellIs" dxfId="331" priority="253" stopIfTrue="1" operator="lessThanOrEqual">
      <formula>0</formula>
    </cfRule>
  </conditionalFormatting>
  <conditionalFormatting sqref="B175">
    <cfRule type="cellIs" dxfId="330" priority="251" stopIfTrue="1" operator="lessThanOrEqual">
      <formula>0</formula>
    </cfRule>
  </conditionalFormatting>
  <conditionalFormatting sqref="D176">
    <cfRule type="cellIs" dxfId="329" priority="243" stopIfTrue="1" operator="lessThanOrEqual">
      <formula>0</formula>
    </cfRule>
  </conditionalFormatting>
  <conditionalFormatting sqref="B176">
    <cfRule type="cellIs" dxfId="328" priority="241" stopIfTrue="1" operator="lessThanOrEqual">
      <formula>0</formula>
    </cfRule>
  </conditionalFormatting>
  <conditionalFormatting sqref="F176:I176">
    <cfRule type="cellIs" dxfId="327" priority="240" stopIfTrue="1" operator="lessThanOrEqual">
      <formula>0</formula>
    </cfRule>
  </conditionalFormatting>
  <conditionalFormatting sqref="B177">
    <cfRule type="cellIs" dxfId="326" priority="239" stopIfTrue="1" operator="lessThanOrEqual">
      <formula>0</formula>
    </cfRule>
  </conditionalFormatting>
  <conditionalFormatting sqref="B178:B179">
    <cfRule type="cellIs" dxfId="325" priority="238" stopIfTrue="1" operator="lessThanOrEqual">
      <formula>0</formula>
    </cfRule>
  </conditionalFormatting>
  <conditionalFormatting sqref="D266">
    <cfRule type="cellIs" dxfId="324" priority="237" stopIfTrue="1" operator="lessThanOrEqual">
      <formula>0</formula>
    </cfRule>
  </conditionalFormatting>
  <conditionalFormatting sqref="F266">
    <cfRule type="cellIs" dxfId="323" priority="236" stopIfTrue="1" operator="lessThanOrEqual">
      <formula>0</formula>
    </cfRule>
  </conditionalFormatting>
  <conditionalFormatting sqref="G266">
    <cfRule type="cellIs" dxfId="322" priority="232" stopIfTrue="1" operator="lessThanOrEqual">
      <formula>0</formula>
    </cfRule>
  </conditionalFormatting>
  <conditionalFormatting sqref="H266">
    <cfRule type="cellIs" dxfId="321" priority="230" stopIfTrue="1" operator="lessThanOrEqual">
      <formula>0</formula>
    </cfRule>
  </conditionalFormatting>
  <conditionalFormatting sqref="I266">
    <cfRule type="cellIs" dxfId="320" priority="228" stopIfTrue="1" operator="lessThanOrEqual">
      <formula>0</formula>
    </cfRule>
  </conditionalFormatting>
  <conditionalFormatting sqref="J266">
    <cfRule type="cellIs" dxfId="319" priority="227" stopIfTrue="1" operator="lessThanOrEqual">
      <formula>0</formula>
    </cfRule>
  </conditionalFormatting>
  <conditionalFormatting sqref="D150:F150">
    <cfRule type="cellIs" dxfId="318" priority="213" stopIfTrue="1" operator="lessThanOrEqual">
      <formula>0</formula>
    </cfRule>
  </conditionalFormatting>
  <conditionalFormatting sqref="I171">
    <cfRule type="cellIs" dxfId="317" priority="199" stopIfTrue="1" operator="lessThanOrEqual">
      <formula>0</formula>
    </cfRule>
  </conditionalFormatting>
  <conditionalFormatting sqref="G173">
    <cfRule type="cellIs" dxfId="316" priority="197" stopIfTrue="1" operator="lessThanOrEqual">
      <formula>0</formula>
    </cfRule>
  </conditionalFormatting>
  <conditionalFormatting sqref="J176">
    <cfRule type="cellIs" dxfId="315" priority="191" stopIfTrue="1" operator="lessThanOrEqual">
      <formula>0</formula>
    </cfRule>
  </conditionalFormatting>
  <conditionalFormatting sqref="J20">
    <cfRule type="cellIs" dxfId="314" priority="166" stopIfTrue="1" operator="lessThanOrEqual">
      <formula>0</formula>
    </cfRule>
  </conditionalFormatting>
  <conditionalFormatting sqref="A18:B18 D18 F18:H18 J18 A200:A202 C200:J200 C202:J202 C201:I201">
    <cfRule type="cellIs" dxfId="313" priority="167" stopIfTrue="1" operator="lessThanOrEqual">
      <formula>0</formula>
    </cfRule>
  </conditionalFormatting>
  <conditionalFormatting sqref="A21 F22:G22 F21:I21 I22 D21:D22">
    <cfRule type="cellIs" dxfId="312" priority="165" stopIfTrue="1" operator="lessThanOrEqual">
      <formula>0</formula>
    </cfRule>
  </conditionalFormatting>
  <conditionalFormatting sqref="E21">
    <cfRule type="cellIs" dxfId="311" priority="164" stopIfTrue="1" operator="lessThanOrEqual">
      <formula>0</formula>
    </cfRule>
  </conditionalFormatting>
  <conditionalFormatting sqref="J21:J22">
    <cfRule type="cellIs" dxfId="310" priority="163" stopIfTrue="1" operator="lessThanOrEqual">
      <formula>0</formula>
    </cfRule>
  </conditionalFormatting>
  <conditionalFormatting sqref="A20:I20">
    <cfRule type="cellIs" dxfId="309" priority="162" stopIfTrue="1" operator="lessThanOrEqual">
      <formula>0</formula>
    </cfRule>
  </conditionalFormatting>
  <conditionalFormatting sqref="B21:C22">
    <cfRule type="cellIs" dxfId="308" priority="161" stopIfTrue="1" operator="lessThanOrEqual">
      <formula>0</formula>
    </cfRule>
  </conditionalFormatting>
  <conditionalFormatting sqref="A22">
    <cfRule type="cellIs" dxfId="307" priority="160" stopIfTrue="1" operator="lessThanOrEqual">
      <formula>0</formula>
    </cfRule>
  </conditionalFormatting>
  <conditionalFormatting sqref="J24">
    <cfRule type="cellIs" dxfId="306" priority="159" stopIfTrue="1" operator="lessThanOrEqual">
      <formula>0</formula>
    </cfRule>
  </conditionalFormatting>
  <conditionalFormatting sqref="A24:H24">
    <cfRule type="cellIs" dxfId="305" priority="158" stopIfTrue="1" operator="lessThanOrEqual">
      <formula>0</formula>
    </cfRule>
  </conditionalFormatting>
  <conditionalFormatting sqref="I24">
    <cfRule type="cellIs" dxfId="304" priority="157" stopIfTrue="1" operator="lessThanOrEqual">
      <formula>0</formula>
    </cfRule>
  </conditionalFormatting>
  <conditionalFormatting sqref="B26">
    <cfRule type="cellIs" dxfId="303" priority="156" stopIfTrue="1" operator="lessThanOrEqual">
      <formula>0</formula>
    </cfRule>
  </conditionalFormatting>
  <conditionalFormatting sqref="E26:J26">
    <cfRule type="cellIs" dxfId="302" priority="155" stopIfTrue="1" operator="lessThanOrEqual">
      <formula>0</formula>
    </cfRule>
  </conditionalFormatting>
  <conditionalFormatting sqref="A26">
    <cfRule type="cellIs" dxfId="301" priority="154" stopIfTrue="1" operator="lessThanOrEqual">
      <formula>0</formula>
    </cfRule>
  </conditionalFormatting>
  <conditionalFormatting sqref="A32:B32 F33:G33 B33 D32:J32 I33:J33">
    <cfRule type="cellIs" dxfId="300" priority="153" stopIfTrue="1" operator="lessThanOrEqual">
      <formula>0</formula>
    </cfRule>
  </conditionalFormatting>
  <conditionalFormatting sqref="D33">
    <cfRule type="cellIs" dxfId="299" priority="147" stopIfTrue="1" operator="lessThanOrEqual">
      <formula>0</formula>
    </cfRule>
  </conditionalFormatting>
  <conditionalFormatting sqref="C32:C33">
    <cfRule type="cellIs" dxfId="298" priority="146" stopIfTrue="1" operator="lessThanOrEqual">
      <formula>0</formula>
    </cfRule>
  </conditionalFormatting>
  <conditionalFormatting sqref="D41:D42 F41:G42">
    <cfRule type="cellIs" dxfId="297" priority="145" stopIfTrue="1" operator="lessThanOrEqual">
      <formula>0</formula>
    </cfRule>
  </conditionalFormatting>
  <conditionalFormatting sqref="J41:J42">
    <cfRule type="cellIs" dxfId="296" priority="144" stopIfTrue="1" operator="lessThanOrEqual">
      <formula>0</formula>
    </cfRule>
  </conditionalFormatting>
  <conditionalFormatting sqref="I41:I42">
    <cfRule type="cellIs" dxfId="295" priority="143" stopIfTrue="1" operator="lessThanOrEqual">
      <formula>0</formula>
    </cfRule>
  </conditionalFormatting>
  <conditionalFormatting sqref="C41:C42">
    <cfRule type="cellIs" dxfId="294" priority="142" stopIfTrue="1" operator="lessThanOrEqual">
      <formula>0</formula>
    </cfRule>
  </conditionalFormatting>
  <conditionalFormatting sqref="J165">
    <cfRule type="cellIs" dxfId="293" priority="141" stopIfTrue="1" operator="lessThanOrEqual">
      <formula>0</formula>
    </cfRule>
  </conditionalFormatting>
  <conditionalFormatting sqref="B165">
    <cfRule type="cellIs" dxfId="292" priority="140" stopIfTrue="1" operator="lessThanOrEqual">
      <formula>0</formula>
    </cfRule>
  </conditionalFormatting>
  <conditionalFormatting sqref="D165 F165:G165 I165">
    <cfRule type="cellIs" dxfId="291"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290" priority="133" stopIfTrue="1" operator="lessThanOrEqual">
      <formula>0</formula>
    </cfRule>
  </conditionalFormatting>
  <conditionalFormatting sqref="B180:B184 B200:B202 B186:B196">
    <cfRule type="cellIs" dxfId="289" priority="127" stopIfTrue="1" operator="lessThanOrEqual">
      <formula>0</formula>
    </cfRule>
  </conditionalFormatting>
  <conditionalFormatting sqref="E196">
    <cfRule type="cellIs" dxfId="288" priority="124" stopIfTrue="1" operator="lessThanOrEqual">
      <formula>0</formula>
    </cfRule>
  </conditionalFormatting>
  <conditionalFormatting sqref="D198:D199 F199:G199 I199:J199">
    <cfRule type="cellIs" dxfId="287" priority="123" stopIfTrue="1" operator="lessThanOrEqual">
      <formula>0</formula>
    </cfRule>
  </conditionalFormatting>
  <conditionalFormatting sqref="E198">
    <cfRule type="cellIs" dxfId="286" priority="117" stopIfTrue="1" operator="lessThanOrEqual">
      <formula>0</formula>
    </cfRule>
  </conditionalFormatting>
  <conditionalFormatting sqref="C198">
    <cfRule type="cellIs" dxfId="285" priority="116" stopIfTrue="1" operator="lessThanOrEqual">
      <formula>0</formula>
    </cfRule>
  </conditionalFormatting>
  <conditionalFormatting sqref="B198">
    <cfRule type="cellIs" dxfId="284" priority="115" stopIfTrue="1" operator="lessThanOrEqual">
      <formula>0</formula>
    </cfRule>
  </conditionalFormatting>
  <conditionalFormatting sqref="C184">
    <cfRule type="cellIs" dxfId="283" priority="60" stopIfTrue="1" operator="lessThanOrEqual">
      <formula>0</formula>
    </cfRule>
  </conditionalFormatting>
  <conditionalFormatting sqref="J117">
    <cfRule type="cellIs" dxfId="282" priority="95" stopIfTrue="1" operator="equal">
      <formula>"REGULAR"</formula>
    </cfRule>
    <cfRule type="cellIs" dxfId="281" priority="96" stopIfTrue="1" operator="equal">
      <formula>"BUENO"</formula>
    </cfRule>
    <cfRule type="cellIs" dxfId="280" priority="97" stopIfTrue="1" operator="equal">
      <formula>"EXCELENTE"</formula>
    </cfRule>
    <cfRule type="cellIs" dxfId="279" priority="98" stopIfTrue="1" operator="lessThanOrEqual">
      <formula>0</formula>
    </cfRule>
    <cfRule type="cellIs" dxfId="278" priority="99" stopIfTrue="1" operator="equal">
      <formula>"MALO"</formula>
    </cfRule>
  </conditionalFormatting>
  <conditionalFormatting sqref="J150 J146:J147 J141 J118">
    <cfRule type="cellIs" dxfId="277" priority="90" stopIfTrue="1" operator="equal">
      <formula>"REGULAR"</formula>
    </cfRule>
    <cfRule type="cellIs" dxfId="276" priority="91" stopIfTrue="1" operator="equal">
      <formula>"BUENO"</formula>
    </cfRule>
    <cfRule type="cellIs" dxfId="275" priority="92" stopIfTrue="1" operator="equal">
      <formula>"EXCELENTE"</formula>
    </cfRule>
    <cfRule type="cellIs" dxfId="274" priority="93" stopIfTrue="1" operator="lessThanOrEqual">
      <formula>0</formula>
    </cfRule>
    <cfRule type="cellIs" dxfId="273" priority="94" stopIfTrue="1" operator="equal">
      <formula>"MALO"</formula>
    </cfRule>
  </conditionalFormatting>
  <conditionalFormatting sqref="J201 J194 J192 J190 J186 J182 J179 J164 J162 J158:J159">
    <cfRule type="cellIs" dxfId="272"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271"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270" priority="78" stopIfTrue="1" operator="equal">
      <formula>"REGULAR"</formula>
    </cfRule>
    <cfRule type="cellIs" dxfId="269" priority="79" stopIfTrue="1" operator="equal">
      <formula>"BUENO"</formula>
    </cfRule>
    <cfRule type="cellIs" dxfId="268" priority="80" stopIfTrue="1" operator="equal">
      <formula>"EXCELENTE"</formula>
    </cfRule>
    <cfRule type="cellIs" dxfId="267" priority="81" stopIfTrue="1" operator="lessThanOrEqual">
      <formula>0</formula>
    </cfRule>
    <cfRule type="cellIs" dxfId="266" priority="82" stopIfTrue="1" operator="equal">
      <formula>"MALO"</formula>
    </cfRule>
  </conditionalFormatting>
  <conditionalFormatting sqref="J151">
    <cfRule type="cellIs" dxfId="265" priority="55" stopIfTrue="1" operator="equal">
      <formula>"REGULAR"</formula>
    </cfRule>
    <cfRule type="cellIs" dxfId="264" priority="56" stopIfTrue="1" operator="equal">
      <formula>"BUENO"</formula>
    </cfRule>
    <cfRule type="cellIs" dxfId="263" priority="57" stopIfTrue="1" operator="equal">
      <formula>"EXCELENTE"</formula>
    </cfRule>
    <cfRule type="cellIs" dxfId="262" priority="58" stopIfTrue="1" operator="lessThanOrEqual">
      <formula>0</formula>
    </cfRule>
    <cfRule type="cellIs" dxfId="261" priority="59" stopIfTrue="1" operator="equal">
      <formula>"MALO"</formula>
    </cfRule>
  </conditionalFormatting>
  <conditionalFormatting sqref="J152">
    <cfRule type="cellIs" dxfId="260" priority="50" stopIfTrue="1" operator="equal">
      <formula>"REGULAR"</formula>
    </cfRule>
    <cfRule type="cellIs" dxfId="259" priority="51" stopIfTrue="1" operator="equal">
      <formula>"BUENO"</formula>
    </cfRule>
    <cfRule type="cellIs" dxfId="258" priority="52" stopIfTrue="1" operator="equal">
      <formula>"EXCELENTE"</formula>
    </cfRule>
    <cfRule type="cellIs" dxfId="257" priority="53" stopIfTrue="1" operator="lessThanOrEqual">
      <formula>0</formula>
    </cfRule>
    <cfRule type="cellIs" dxfId="256" priority="54" stopIfTrue="1" operator="equal">
      <formula>"MALO"</formula>
    </cfRule>
  </conditionalFormatting>
  <conditionalFormatting sqref="E254">
    <cfRule type="cellIs" dxfId="255" priority="2" stopIfTrue="1" operator="lessThanOrEqual">
      <formula>0</formula>
    </cfRule>
  </conditionalFormatting>
  <conditionalFormatting sqref="E257">
    <cfRule type="cellIs" dxfId="254" priority="1" stopIfTrue="1" operator="lessThanOrEqual">
      <formula>0</formula>
    </cfRule>
  </conditionalFormatting>
  <conditionalFormatting sqref="A203:A204 C203:J204">
    <cfRule type="cellIs" dxfId="253" priority="47" stopIfTrue="1" operator="lessThanOrEqual">
      <formula>0</formula>
    </cfRule>
  </conditionalFormatting>
  <conditionalFormatting sqref="B203:B204">
    <cfRule type="cellIs" dxfId="252"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251" priority="45" stopIfTrue="1" operator="lessThanOrEqual">
      <formula>0</formula>
    </cfRule>
  </conditionalFormatting>
  <conditionalFormatting sqref="B214 B207:B208 B216">
    <cfRule type="cellIs" dxfId="250" priority="44" stopIfTrue="1" operator="lessThanOrEqual">
      <formula>0</formula>
    </cfRule>
  </conditionalFormatting>
  <conditionalFormatting sqref="B221:B224 B226:B230">
    <cfRule type="cellIs" dxfId="249" priority="43" stopIfTrue="1" operator="lessThanOrEqual">
      <formula>0</formula>
    </cfRule>
  </conditionalFormatting>
  <conditionalFormatting sqref="B232:B236 B238">
    <cfRule type="cellIs" dxfId="248" priority="42" stopIfTrue="1" operator="lessThanOrEqual">
      <formula>0</formula>
    </cfRule>
  </conditionalFormatting>
  <conditionalFormatting sqref="A212">
    <cfRule type="cellIs" dxfId="247" priority="41" stopIfTrue="1" operator="lessThanOrEqual">
      <formula>0</formula>
    </cfRule>
  </conditionalFormatting>
  <conditionalFormatting sqref="D212:D213 F212:J212 F213:G213 I213:J213">
    <cfRule type="cellIs" dxfId="246" priority="40" stopIfTrue="1" operator="lessThanOrEqual">
      <formula>0</formula>
    </cfRule>
  </conditionalFormatting>
  <conditionalFormatting sqref="E212">
    <cfRule type="cellIs" dxfId="245" priority="39" stopIfTrue="1" operator="lessThanOrEqual">
      <formula>0</formula>
    </cfRule>
  </conditionalFormatting>
  <conditionalFormatting sqref="C212">
    <cfRule type="cellIs" dxfId="244" priority="38" stopIfTrue="1" operator="lessThanOrEqual">
      <formula>0</formula>
    </cfRule>
  </conditionalFormatting>
  <conditionalFormatting sqref="B212">
    <cfRule type="cellIs" dxfId="243" priority="37" stopIfTrue="1" operator="lessThanOrEqual">
      <formula>0</formula>
    </cfRule>
  </conditionalFormatting>
  <conditionalFormatting sqref="B239 B242">
    <cfRule type="cellIs" dxfId="242" priority="36" stopIfTrue="1" operator="lessThanOrEqual">
      <formula>0</formula>
    </cfRule>
  </conditionalFormatting>
  <conditionalFormatting sqref="B245:B248">
    <cfRule type="cellIs" dxfId="241" priority="35" stopIfTrue="1" operator="lessThanOrEqual">
      <formula>0</formula>
    </cfRule>
  </conditionalFormatting>
  <conditionalFormatting sqref="B249:B253">
    <cfRule type="cellIs" dxfId="240" priority="34" stopIfTrue="1" operator="lessThanOrEqual">
      <formula>0</formula>
    </cfRule>
  </conditionalFormatting>
  <conditionalFormatting sqref="E236">
    <cfRule type="cellIs" dxfId="239" priority="33" stopIfTrue="1" operator="lessThanOrEqual">
      <formula>0</formula>
    </cfRule>
  </conditionalFormatting>
  <conditionalFormatting sqref="A205">
    <cfRule type="cellIs" dxfId="238" priority="32" stopIfTrue="1" operator="lessThanOrEqual">
      <formula>0</formula>
    </cfRule>
  </conditionalFormatting>
  <conditionalFormatting sqref="D205:D206 F205:J205 F206:G206 I206:J206">
    <cfRule type="cellIs" dxfId="237" priority="31" stopIfTrue="1" operator="lessThanOrEqual">
      <formula>0</formula>
    </cfRule>
  </conditionalFormatting>
  <conditionalFormatting sqref="E205">
    <cfRule type="cellIs" dxfId="236" priority="30" stopIfTrue="1" operator="lessThanOrEqual">
      <formula>0</formula>
    </cfRule>
  </conditionalFormatting>
  <conditionalFormatting sqref="C205">
    <cfRule type="cellIs" dxfId="235" priority="29" stopIfTrue="1" operator="lessThanOrEqual">
      <formula>0</formula>
    </cfRule>
  </conditionalFormatting>
  <conditionalFormatting sqref="B205">
    <cfRule type="cellIs" dxfId="234" priority="28" stopIfTrue="1" operator="lessThanOrEqual">
      <formula>0</formula>
    </cfRule>
  </conditionalFormatting>
  <conditionalFormatting sqref="E208">
    <cfRule type="cellIs" dxfId="233" priority="27" stopIfTrue="1" operator="lessThanOrEqual">
      <formula>0</formula>
    </cfRule>
  </conditionalFormatting>
  <conditionalFormatting sqref="A217">
    <cfRule type="cellIs" dxfId="232" priority="26" stopIfTrue="1" operator="lessThanOrEqual">
      <formula>0</formula>
    </cfRule>
  </conditionalFormatting>
  <conditionalFormatting sqref="D217:D218 F217:J217 F218:G218 I218:J218">
    <cfRule type="cellIs" dxfId="231" priority="25" stopIfTrue="1" operator="lessThanOrEqual">
      <formula>0</formula>
    </cfRule>
  </conditionalFormatting>
  <conditionalFormatting sqref="E217">
    <cfRule type="cellIs" dxfId="230" priority="24" stopIfTrue="1" operator="lessThanOrEqual">
      <formula>0</formula>
    </cfRule>
  </conditionalFormatting>
  <conditionalFormatting sqref="C217">
    <cfRule type="cellIs" dxfId="229" priority="23" stopIfTrue="1" operator="lessThanOrEqual">
      <formula>0</formula>
    </cfRule>
  </conditionalFormatting>
  <conditionalFormatting sqref="B217">
    <cfRule type="cellIs" dxfId="228" priority="22" stopIfTrue="1" operator="lessThanOrEqual">
      <formula>0</formula>
    </cfRule>
  </conditionalFormatting>
  <conditionalFormatting sqref="A219">
    <cfRule type="cellIs" dxfId="227" priority="21" stopIfTrue="1" operator="lessThanOrEqual">
      <formula>0</formula>
    </cfRule>
  </conditionalFormatting>
  <conditionalFormatting sqref="C219">
    <cfRule type="cellIs" dxfId="226" priority="20" stopIfTrue="1" operator="lessThanOrEqual">
      <formula>0</formula>
    </cfRule>
  </conditionalFormatting>
  <conditionalFormatting sqref="B219">
    <cfRule type="cellIs" dxfId="225" priority="19" stopIfTrue="1" operator="lessThanOrEqual">
      <formula>0</formula>
    </cfRule>
  </conditionalFormatting>
  <conditionalFormatting sqref="D219:D220 F219:J219 F220:G220 I220:J220">
    <cfRule type="cellIs" dxfId="224" priority="18" stopIfTrue="1" operator="lessThanOrEqual">
      <formula>0</formula>
    </cfRule>
  </conditionalFormatting>
  <conditionalFormatting sqref="E219">
    <cfRule type="cellIs" dxfId="223" priority="17" stopIfTrue="1" operator="lessThanOrEqual">
      <formula>0</formula>
    </cfRule>
  </conditionalFormatting>
  <conditionalFormatting sqref="D215 F215:G215 I215:J215">
    <cfRule type="cellIs" dxfId="222" priority="16" stopIfTrue="1" operator="lessThanOrEqual">
      <formula>0</formula>
    </cfRule>
  </conditionalFormatting>
  <conditionalFormatting sqref="B215">
    <cfRule type="cellIs" dxfId="221" priority="15" stopIfTrue="1" operator="lessThanOrEqual">
      <formula>0</formula>
    </cfRule>
  </conditionalFormatting>
  <conditionalFormatting sqref="A225">
    <cfRule type="cellIs" dxfId="220" priority="14" stopIfTrue="1" operator="lessThanOrEqual">
      <formula>0</formula>
    </cfRule>
  </conditionalFormatting>
  <conditionalFormatting sqref="B225">
    <cfRule type="cellIs" dxfId="219" priority="13" stopIfTrue="1" operator="lessThanOrEqual">
      <formula>0</formula>
    </cfRule>
  </conditionalFormatting>
  <conditionalFormatting sqref="C225:D225 F225:J225">
    <cfRule type="cellIs" dxfId="218" priority="12" stopIfTrue="1" operator="lessThanOrEqual">
      <formula>0</formula>
    </cfRule>
  </conditionalFormatting>
  <conditionalFormatting sqref="E225">
    <cfRule type="cellIs" dxfId="217" priority="11" stopIfTrue="1" operator="lessThanOrEqual">
      <formula>0</formula>
    </cfRule>
  </conditionalFormatting>
  <conditionalFormatting sqref="E230">
    <cfRule type="cellIs" dxfId="216" priority="10" stopIfTrue="1" operator="lessThanOrEqual">
      <formula>0</formula>
    </cfRule>
  </conditionalFormatting>
  <conditionalFormatting sqref="E239">
    <cfRule type="cellIs" dxfId="215" priority="9" stopIfTrue="1" operator="lessThanOrEqual">
      <formula>0</formula>
    </cfRule>
  </conditionalFormatting>
  <conditionalFormatting sqref="I239">
    <cfRule type="cellIs" dxfId="214" priority="8" stopIfTrue="1" operator="lessThanOrEqual">
      <formula>0</formula>
    </cfRule>
  </conditionalFormatting>
  <conditionalFormatting sqref="D244 C243:D243 F243:H243 F244:G244 A243 J243:J244">
    <cfRule type="cellIs" dxfId="213" priority="7" stopIfTrue="1" operator="lessThanOrEqual">
      <formula>0</formula>
    </cfRule>
  </conditionalFormatting>
  <conditionalFormatting sqref="B243">
    <cfRule type="cellIs" dxfId="212" priority="6" stopIfTrue="1" operator="lessThanOrEqual">
      <formula>0</formula>
    </cfRule>
  </conditionalFormatting>
  <conditionalFormatting sqref="E243">
    <cfRule type="cellIs" dxfId="211" priority="5" stopIfTrue="1" operator="lessThanOrEqual">
      <formula>0</formula>
    </cfRule>
  </conditionalFormatting>
  <conditionalFormatting sqref="I243:I244">
    <cfRule type="cellIs" dxfId="210" priority="4" stopIfTrue="1" operator="lessThanOrEqual">
      <formula>0</formula>
    </cfRule>
  </conditionalFormatting>
  <conditionalFormatting sqref="A254:D254 D255:D256 F255:G256 F254:J254 I255:J256">
    <cfRule type="cellIs" dxfId="209"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2010</vt:lpstr>
      <vt:lpstr>2011</vt:lpstr>
      <vt:lpstr>2012</vt:lpstr>
      <vt:lpstr>2013</vt:lpstr>
      <vt:lpstr>2014</vt:lpstr>
      <vt:lpstr>2015</vt:lpstr>
      <vt:lpstr>2016</vt:lpstr>
      <vt:lpstr>2017</vt:lpstr>
      <vt:lpstr>2018</vt:lpstr>
      <vt:lpstr>2019</vt:lpstr>
      <vt:lpstr>2020</vt:lpstr>
      <vt:lpstr>'2010'!Área_de_impresión</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'2010'!Títulos_a_imprimir</vt:lpstr>
      <vt:lpstr>'2011'!Títulos_a_imprimir</vt:lpstr>
      <vt:lpstr>'2012'!Títulos_a_imprimir</vt:lpstr>
      <vt:lpstr>'2013'!Títulos_a_imprimir</vt:lpstr>
      <vt:lpstr>'2019'!Títulos_a_imprimir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de oliva</cp:lastModifiedBy>
  <cp:lastPrinted>2020-06-23T14:25:22Z</cp:lastPrinted>
  <dcterms:created xsi:type="dcterms:W3CDTF">2003-10-15T14:02:52Z</dcterms:created>
  <dcterms:modified xsi:type="dcterms:W3CDTF">2020-07-29T14:11:31Z</dcterms:modified>
</cp:coreProperties>
</file>